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70" yWindow="4170" windowWidth="22755" windowHeight="4755" activeTab="2"/>
  </bookViews>
  <sheets>
    <sheet name="TC 12" sheetId="1" r:id="rId1"/>
    <sheet name="Dist Chart" sheetId="3" r:id="rId2"/>
    <sheet name="readme" sheetId="2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T46" i="1" l="1"/>
  <c r="V14" i="1"/>
  <c r="O14" i="1"/>
  <c r="O15" i="1" s="1"/>
  <c r="O16" i="1" s="1"/>
  <c r="O17" i="1" s="1"/>
  <c r="O18" i="1" s="1"/>
  <c r="O19" i="1" s="1"/>
  <c r="O20" i="1" s="1"/>
  <c r="H14" i="1"/>
  <c r="H15" i="1" s="1"/>
  <c r="H16" i="1" s="1"/>
  <c r="H17" i="1" s="1"/>
  <c r="H18" i="1" s="1"/>
  <c r="H19" i="1" s="1"/>
  <c r="H20" i="1" s="1"/>
  <c r="W13" i="1"/>
  <c r="V12" i="1"/>
  <c r="O12" i="1"/>
  <c r="M46" i="1" s="1"/>
  <c r="H12" i="1"/>
  <c r="F46" i="1" s="1"/>
  <c r="W12" i="1" l="1"/>
  <c r="W46" i="1" s="1"/>
  <c r="W14" i="1"/>
  <c r="F40" i="1"/>
  <c r="H21" i="1"/>
  <c r="H22" i="1" s="1"/>
  <c r="H23" i="1" s="1"/>
  <c r="H24" i="1" s="1"/>
  <c r="H25" i="1" s="1"/>
  <c r="H26" i="1" s="1"/>
  <c r="H27" i="1" s="1"/>
  <c r="H28" i="1" s="1"/>
  <c r="O21" i="1"/>
  <c r="O22" i="1" s="1"/>
  <c r="O23" i="1" s="1"/>
  <c r="O24" i="1" s="1"/>
  <c r="O25" i="1" s="1"/>
  <c r="O26" i="1" s="1"/>
  <c r="O27" i="1" s="1"/>
  <c r="O28" i="1" s="1"/>
  <c r="V15" i="1"/>
  <c r="F42" i="1" l="1"/>
  <c r="M41" i="1"/>
  <c r="W15" i="1"/>
  <c r="V16" i="1"/>
  <c r="M42" i="1"/>
  <c r="F41" i="1"/>
  <c r="M43" i="1"/>
  <c r="M40" i="1"/>
  <c r="F43" i="1"/>
  <c r="F45" i="1" l="1"/>
  <c r="M45" i="1"/>
  <c r="V17" i="1"/>
  <c r="W16" i="1"/>
  <c r="W17" i="1" l="1"/>
  <c r="V18" i="1"/>
  <c r="W18" i="1" l="1"/>
  <c r="V19" i="1"/>
  <c r="W19" i="1" l="1"/>
  <c r="V20" i="1"/>
  <c r="W20" i="1" l="1"/>
  <c r="V21" i="1"/>
  <c r="W21" i="1" l="1"/>
  <c r="V22" i="1"/>
  <c r="W22" i="1" l="1"/>
  <c r="V23" i="1"/>
  <c r="W23" i="1" l="1"/>
  <c r="V24" i="1"/>
  <c r="W24" i="1" l="1"/>
  <c r="V25" i="1"/>
  <c r="T40" i="1"/>
  <c r="T42" i="1"/>
  <c r="T41" i="1"/>
  <c r="W25" i="1" l="1"/>
  <c r="V26" i="1"/>
  <c r="T45" i="1"/>
  <c r="W41" i="1"/>
  <c r="W40" i="1"/>
  <c r="W43" i="1"/>
  <c r="W42" i="1"/>
  <c r="W26" i="1" l="1"/>
  <c r="V27" i="1"/>
  <c r="T43" i="1"/>
  <c r="W45" i="1"/>
  <c r="W27" i="1" l="1"/>
  <c r="V28" i="1"/>
  <c r="W28" i="1" s="1"/>
</calcChain>
</file>

<file path=xl/sharedStrings.xml><?xml version="1.0" encoding="utf-8"?>
<sst xmlns="http://schemas.openxmlformats.org/spreadsheetml/2006/main" count="73" uniqueCount="48">
  <si>
    <t>Pebble Count Data Sheet</t>
  </si>
  <si>
    <t>River / Tributary:</t>
  </si>
  <si>
    <t>Trappers Creek</t>
  </si>
  <si>
    <t>Crew:</t>
  </si>
  <si>
    <t>BT, MP</t>
  </si>
  <si>
    <t xml:space="preserve">  Crew:</t>
  </si>
  <si>
    <t xml:space="preserve">Site: </t>
  </si>
  <si>
    <t>XS 12</t>
  </si>
  <si>
    <t xml:space="preserve">PRM: </t>
  </si>
  <si>
    <t xml:space="preserve">  PRM: </t>
  </si>
  <si>
    <t>Date / Time:</t>
  </si>
  <si>
    <t>Length &amp; Interval:</t>
  </si>
  <si>
    <t>Field Book #</t>
  </si>
  <si>
    <t>Comments:</t>
  </si>
  <si>
    <t>XS 50' below R2 water gage station.</t>
  </si>
  <si>
    <t>Waypoint(s):</t>
  </si>
  <si>
    <t>GPS 2</t>
  </si>
  <si>
    <t>Additional Comments</t>
  </si>
  <si>
    <t>Photo(s) #</t>
  </si>
  <si>
    <t>NA see XS sheet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</si>
  <si>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</si>
  <si>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</si>
  <si>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</si>
  <si>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</si>
  <si>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</si>
  <si>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</si>
  <si>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</si>
  <si>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</si>
  <si>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</si>
  <si>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</si>
  <si>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</si>
  <si>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</si>
  <si>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</si>
  <si>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</si>
  <si>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</si>
  <si>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Photo Backup_____________</t>
  </si>
  <si>
    <t>QC1_____________</t>
  </si>
  <si>
    <t>Page _____ of _____</t>
  </si>
  <si>
    <t>Random step, approx 1' intervals</t>
  </si>
  <si>
    <t>DBT</t>
  </si>
  <si>
    <t>Page _1____ of ___1___</t>
  </si>
  <si>
    <t>Average</t>
  </si>
  <si>
    <t>D%</t>
  </si>
  <si>
    <t>Gr</t>
  </si>
  <si>
    <t>%Sand</t>
  </si>
  <si>
    <t>Sheets:</t>
  </si>
  <si>
    <t>Dist Chart—Sediment distribution curves for surface samples</t>
  </si>
  <si>
    <t>TC 12—Electronic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</si>
</sst>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/>
    <xf numFmtId="0" fontId="1" fillId="0" borderId="9" xfId="0" applyFont="1" applyFill="1" applyBorder="1" applyAlignment="1">
      <alignment horizontal="right" vertical="center"/>
    </xf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0" xfId="0" applyFont="1" applyFill="1" applyBorder="1" applyAlignment="1"/>
    <xf numFmtId="0" fontId="8" fillId="0" borderId="5" xfId="0" applyFont="1" applyFill="1" applyBorder="1" applyAlignment="1"/>
    <xf numFmtId="0" fontId="8" fillId="0" borderId="13" xfId="0" applyFont="1" applyFill="1" applyBorder="1" applyAlignment="1"/>
    <xf numFmtId="0" fontId="8" fillId="0" borderId="6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15" xfId="0" applyFont="1" applyFill="1" applyBorder="1" applyAlignment="1"/>
    <xf numFmtId="0" fontId="8" fillId="0" borderId="8" xfId="0" applyFont="1" applyFill="1" applyBorder="1" applyAlignment="1"/>
    <xf numFmtId="0" fontId="8" fillId="0" borderId="16" xfId="0" applyFont="1" applyFill="1" applyBorder="1" applyAlignment="1"/>
    <xf numFmtId="0" fontId="8" fillId="0" borderId="17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4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164" fontId="1" fillId="0" borderId="6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1" fillId="0" borderId="0" xfId="0" applyFont="1" applyFill="1" applyBorder="1" applyAlignment="1">
      <alignment horizontal="right" vertical="center" wrapText="1"/>
    </xf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/>
    </xf>
    <xf numFmtId="164" fontId="1" fillId="0" borderId="0" xfId="0" quotePrefix="1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/>
    <xf numFmtId="0" fontId="1" fillId="0" borderId="0" xfId="0" quotePrefix="1" applyFont="1" applyFill="1" applyBorder="1" applyAlignment="1"/>
    <xf numFmtId="0" fontId="1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TC 12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0"/>
          <c:order val="10"/>
          <c:tx>
            <c:v>Pebble Count Left</c:v>
          </c:tx>
          <c:spPr>
            <a:ln w="28575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xVal>
            <c:numRef>
              <c:f>'TC 12'!$B$13:$B$28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'TC 12'!$H$13:$H$28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8</c:v>
                </c:pt>
                <c:pt idx="6">
                  <c:v>19</c:v>
                </c:pt>
                <c:pt idx="7">
                  <c:v>29</c:v>
                </c:pt>
                <c:pt idx="8">
                  <c:v>46</c:v>
                </c:pt>
                <c:pt idx="9">
                  <c:v>68</c:v>
                </c:pt>
                <c:pt idx="10">
                  <c:v>93</c:v>
                </c:pt>
                <c:pt idx="11">
                  <c:v>99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2"/>
          <c:order val="11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'TC 12'!$I$13:$I$28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'TC 12'!$O$13:$O$28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21</c:v>
                </c:pt>
                <c:pt idx="8">
                  <c:v>39</c:v>
                </c:pt>
                <c:pt idx="9">
                  <c:v>65</c:v>
                </c:pt>
                <c:pt idx="10">
                  <c:v>91</c:v>
                </c:pt>
                <c:pt idx="11">
                  <c:v>98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4"/>
          <c:order val="12"/>
          <c:tx>
            <c:v>Pebble Count Right</c:v>
          </c:tx>
          <c:spPr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'TC 12'!$P$13:$P$28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'TC 12'!$V$13:$V$28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11</c:v>
                </c:pt>
                <c:pt idx="7">
                  <c:v>25</c:v>
                </c:pt>
                <c:pt idx="8">
                  <c:v>42</c:v>
                </c:pt>
                <c:pt idx="9">
                  <c:v>71</c:v>
                </c:pt>
                <c:pt idx="10">
                  <c:v>91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3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'TC 12'!$P$13:$P$28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'TC 12'!$W$13:$W$28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0.66666666666666663</c:v>
                </c:pt>
                <c:pt idx="5">
                  <c:v>4</c:v>
                </c:pt>
                <c:pt idx="6">
                  <c:v>12.666666666666666</c:v>
                </c:pt>
                <c:pt idx="7">
                  <c:v>25</c:v>
                </c:pt>
                <c:pt idx="8">
                  <c:v>42.333333333333336</c:v>
                </c:pt>
                <c:pt idx="9">
                  <c:v>68</c:v>
                </c:pt>
                <c:pt idx="10">
                  <c:v>91.666666666666671</c:v>
                </c:pt>
                <c:pt idx="11">
                  <c:v>99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755904"/>
        <c:axId val="189990400"/>
      </c:scatterChart>
      <c:valAx>
        <c:axId val="187755904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89990400"/>
        <c:crosses val="autoZero"/>
        <c:crossBetween val="midCat"/>
        <c:majorUnit val="10"/>
        <c:minorUnit val="10"/>
      </c:valAx>
      <c:valAx>
        <c:axId val="18999040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87755904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951559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951559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6953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695323" cy="784861"/>
        </a:xfrm>
        <a:prstGeom prst="rect">
          <a:avLst/>
        </a:prstGeom>
      </xdr:spPr>
    </xdr:pic>
    <xdr:clientData/>
  </xdr:oneCellAnchor>
  <xdr:oneCellAnchor>
    <xdr:from>
      <xdr:col>28</xdr:col>
      <xdr:colOff>209550</xdr:colOff>
      <xdr:row>1</xdr:row>
      <xdr:rowOff>38674</xdr:rowOff>
    </xdr:from>
    <xdr:ext cx="1461011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450" y="219649"/>
          <a:ext cx="1461011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175" y="5589920"/>
          <a:ext cx="7230426" cy="386004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12" y="5583819"/>
          <a:ext cx="6957806" cy="399904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Transport Rating curves"/>
      <sheetName val="HEC RAS results"/>
    </sheetNames>
    <sheetDataSet>
      <sheetData sheetId="0" refreshError="1"/>
      <sheetData sheetId="1"/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U21" sqref="U21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X2" s="92" t="s">
        <v>0</v>
      </c>
      <c r="Y2" s="92"/>
      <c r="Z2" s="92"/>
      <c r="AA2" s="92"/>
      <c r="AB2" s="92"/>
      <c r="AC2" s="92"/>
      <c r="AD2" s="92"/>
      <c r="AE2" s="92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/>
      <c r="Z4" s="6"/>
      <c r="AA4" s="1" t="s">
        <v>5</v>
      </c>
      <c r="AB4" s="6"/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/>
      <c r="M5" s="9"/>
      <c r="N5" s="9"/>
      <c r="O5" s="9"/>
      <c r="P5" s="9"/>
      <c r="Q5" s="9"/>
      <c r="R5" s="9"/>
      <c r="S5" s="9"/>
      <c r="T5" s="9"/>
      <c r="X5" s="8" t="s">
        <v>6</v>
      </c>
      <c r="Y5" s="9"/>
      <c r="Z5" s="9"/>
      <c r="AA5" s="1" t="s">
        <v>9</v>
      </c>
      <c r="AB5" s="9"/>
      <c r="AC5" s="9"/>
      <c r="AD5" s="9"/>
    </row>
    <row r="6" spans="2:33" x14ac:dyDescent="0.2">
      <c r="B6" s="9" t="s">
        <v>10</v>
      </c>
      <c r="C6" s="9"/>
      <c r="D6" s="10">
        <v>41537</v>
      </c>
      <c r="E6" s="11">
        <v>0.6875</v>
      </c>
      <c r="F6" s="9"/>
      <c r="G6" s="9"/>
      <c r="J6" s="1"/>
      <c r="K6" s="9" t="s">
        <v>11</v>
      </c>
      <c r="L6" s="9"/>
      <c r="M6" s="9" t="s">
        <v>38</v>
      </c>
      <c r="N6" s="9"/>
      <c r="O6" s="9"/>
      <c r="P6" s="9"/>
      <c r="Q6" s="9"/>
      <c r="R6" s="9"/>
      <c r="S6" s="9"/>
      <c r="T6" s="9"/>
      <c r="U6" s="9"/>
      <c r="V6" s="9"/>
      <c r="X6" s="8" t="s">
        <v>10</v>
      </c>
      <c r="Y6" s="10"/>
      <c r="Z6" s="11"/>
      <c r="AA6" s="8" t="s">
        <v>12</v>
      </c>
      <c r="AB6" s="9"/>
      <c r="AC6" s="9"/>
      <c r="AD6" s="12"/>
    </row>
    <row r="7" spans="2:33" x14ac:dyDescent="0.2">
      <c r="B7" s="9" t="s">
        <v>12</v>
      </c>
      <c r="C7" s="9"/>
      <c r="D7" s="9"/>
      <c r="E7" s="9"/>
      <c r="F7" s="9"/>
      <c r="G7" s="9"/>
      <c r="J7" s="13"/>
      <c r="K7" s="14" t="s">
        <v>13</v>
      </c>
      <c r="L7" s="14"/>
      <c r="M7" s="15" t="s">
        <v>14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15</v>
      </c>
      <c r="AB7" s="9"/>
      <c r="AC7" s="9"/>
      <c r="AD7" s="17"/>
    </row>
    <row r="8" spans="2:33" x14ac:dyDescent="0.2">
      <c r="B8" s="9" t="s">
        <v>15</v>
      </c>
      <c r="C8" s="9"/>
      <c r="D8" s="9"/>
      <c r="E8" s="9" t="s">
        <v>16</v>
      </c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17</v>
      </c>
      <c r="Y8" s="8"/>
      <c r="Z8" s="8"/>
      <c r="AA8" s="18"/>
      <c r="AB8" s="17"/>
      <c r="AC8" s="17"/>
      <c r="AD8" s="17"/>
    </row>
    <row r="9" spans="2:33" x14ac:dyDescent="0.2">
      <c r="B9" s="9" t="s">
        <v>18</v>
      </c>
      <c r="C9" s="9"/>
      <c r="D9" s="9"/>
      <c r="E9" s="9" t="s">
        <v>19</v>
      </c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93"/>
      <c r="D10" s="93"/>
      <c r="E10" s="93"/>
      <c r="F10" s="93"/>
      <c r="G10" s="93"/>
      <c r="H10" s="93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1.15" x14ac:dyDescent="0.25">
      <c r="B11" s="23" t="s">
        <v>20</v>
      </c>
      <c r="C11" s="94" t="s">
        <v>21</v>
      </c>
      <c r="D11" s="94"/>
      <c r="E11" s="94"/>
      <c r="F11" s="94"/>
      <c r="G11" s="24" t="s">
        <v>22</v>
      </c>
      <c r="H11" s="24" t="s">
        <v>23</v>
      </c>
      <c r="I11" s="23" t="s">
        <v>20</v>
      </c>
      <c r="J11" s="94" t="s">
        <v>24</v>
      </c>
      <c r="K11" s="94"/>
      <c r="L11" s="94"/>
      <c r="M11" s="94"/>
      <c r="N11" s="24" t="s">
        <v>22</v>
      </c>
      <c r="O11" s="24" t="s">
        <v>23</v>
      </c>
      <c r="P11" s="23" t="s">
        <v>20</v>
      </c>
      <c r="Q11" s="94" t="s">
        <v>25</v>
      </c>
      <c r="R11" s="94"/>
      <c r="S11" s="94"/>
      <c r="T11" s="94"/>
      <c r="U11" s="24" t="s">
        <v>22</v>
      </c>
      <c r="V11" s="24" t="s">
        <v>23</v>
      </c>
      <c r="W11" s="25" t="s">
        <v>26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27" customFormat="1" ht="14.25" customHeight="1" x14ac:dyDescent="0.25">
      <c r="B12" s="59" t="s">
        <v>27</v>
      </c>
      <c r="C12" s="90"/>
      <c r="D12" s="90"/>
      <c r="E12" s="90"/>
      <c r="F12" s="90"/>
      <c r="G12" s="28"/>
      <c r="H12" s="60">
        <f>+G12</f>
        <v>0</v>
      </c>
      <c r="I12" s="59" t="s">
        <v>27</v>
      </c>
      <c r="J12" s="90"/>
      <c r="K12" s="90"/>
      <c r="L12" s="90"/>
      <c r="M12" s="90"/>
      <c r="N12" s="29"/>
      <c r="O12" s="60">
        <f>+N12</f>
        <v>0</v>
      </c>
      <c r="P12" s="59" t="s">
        <v>27</v>
      </c>
      <c r="Q12" s="90"/>
      <c r="R12" s="90"/>
      <c r="S12" s="90"/>
      <c r="T12" s="90"/>
      <c r="U12" s="30"/>
      <c r="V12" s="60">
        <f>+U12</f>
        <v>0</v>
      </c>
      <c r="W12" s="61">
        <f>AVERAGE(V12,O12,H12)</f>
        <v>0</v>
      </c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27" customFormat="1" ht="14.25" customHeight="1" x14ac:dyDescent="0.25">
      <c r="B13" s="59">
        <v>2</v>
      </c>
      <c r="C13" s="90"/>
      <c r="D13" s="90"/>
      <c r="E13" s="90"/>
      <c r="F13" s="90"/>
      <c r="G13" s="28"/>
      <c r="H13" s="60">
        <v>0</v>
      </c>
      <c r="I13" s="59">
        <v>2</v>
      </c>
      <c r="J13" s="90"/>
      <c r="K13" s="90"/>
      <c r="L13" s="90"/>
      <c r="M13" s="90"/>
      <c r="N13" s="29"/>
      <c r="O13" s="60">
        <v>0</v>
      </c>
      <c r="P13" s="59">
        <v>2</v>
      </c>
      <c r="Q13" s="90"/>
      <c r="R13" s="90"/>
      <c r="S13" s="90"/>
      <c r="T13" s="90"/>
      <c r="U13" s="30"/>
      <c r="V13" s="60">
        <v>0</v>
      </c>
      <c r="W13" s="61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27" customFormat="1" ht="14.25" customHeight="1" x14ac:dyDescent="0.2">
      <c r="B14" s="62">
        <v>2.8</v>
      </c>
      <c r="C14" s="90"/>
      <c r="D14" s="90"/>
      <c r="E14" s="90"/>
      <c r="F14" s="90"/>
      <c r="G14" s="28"/>
      <c r="H14" s="60">
        <f>100*G13/SUM(G$13:G$28)</f>
        <v>0</v>
      </c>
      <c r="I14" s="62">
        <v>2.8</v>
      </c>
      <c r="J14" s="90"/>
      <c r="K14" s="90"/>
      <c r="L14" s="90"/>
      <c r="M14" s="90"/>
      <c r="N14" s="29"/>
      <c r="O14" s="60">
        <f>100*N13/SUM(N$13:N$28)</f>
        <v>0</v>
      </c>
      <c r="P14" s="62">
        <v>2.8</v>
      </c>
      <c r="Q14" s="90"/>
      <c r="R14" s="90"/>
      <c r="S14" s="90"/>
      <c r="T14" s="90"/>
      <c r="U14" s="30"/>
      <c r="V14" s="60">
        <f>100*U13/SUM(U$13:U$28)</f>
        <v>0</v>
      </c>
      <c r="W14" s="61">
        <f t="shared" ref="W14:W28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27" customFormat="1" ht="14.25" customHeight="1" x14ac:dyDescent="0.2">
      <c r="B15" s="59">
        <v>4</v>
      </c>
      <c r="C15" s="90"/>
      <c r="D15" s="90"/>
      <c r="E15" s="90"/>
      <c r="F15" s="90"/>
      <c r="G15" s="28">
        <v>1</v>
      </c>
      <c r="H15" s="60">
        <f t="shared" ref="H15:H28" si="1">100*G14/SUM(G$13:G$28)+H14</f>
        <v>0</v>
      </c>
      <c r="I15" s="59">
        <v>4</v>
      </c>
      <c r="J15" s="90"/>
      <c r="K15" s="90"/>
      <c r="L15" s="90"/>
      <c r="M15" s="90"/>
      <c r="N15" s="29"/>
      <c r="O15" s="60">
        <f>100*N14/SUM(N$13:N$28)+O14</f>
        <v>0</v>
      </c>
      <c r="P15" s="59">
        <v>4</v>
      </c>
      <c r="Q15" s="90"/>
      <c r="R15" s="90"/>
      <c r="S15" s="90"/>
      <c r="T15" s="90"/>
      <c r="U15" s="30"/>
      <c r="V15" s="60">
        <f>100*U14/SUM(U$13:U$28)+V14</f>
        <v>0</v>
      </c>
      <c r="W15" s="61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27" customFormat="1" ht="18" customHeight="1" x14ac:dyDescent="0.25">
      <c r="B16" s="59">
        <v>5.6</v>
      </c>
      <c r="C16" s="90"/>
      <c r="D16" s="90"/>
      <c r="E16" s="90"/>
      <c r="F16" s="90"/>
      <c r="G16" s="28">
        <v>1</v>
      </c>
      <c r="H16" s="60">
        <f t="shared" si="1"/>
        <v>1</v>
      </c>
      <c r="I16" s="59">
        <v>5.6</v>
      </c>
      <c r="J16" s="90"/>
      <c r="K16" s="90"/>
      <c r="L16" s="90"/>
      <c r="M16" s="90"/>
      <c r="N16" s="29"/>
      <c r="O16" s="60">
        <f t="shared" ref="O16:O28" si="2">100*N15/SUM(N$13:N$28)+O15</f>
        <v>0</v>
      </c>
      <c r="P16" s="59">
        <v>5.6</v>
      </c>
      <c r="Q16" s="90"/>
      <c r="R16" s="90"/>
      <c r="S16" s="90"/>
      <c r="T16" s="90"/>
      <c r="U16" s="30"/>
      <c r="V16" s="60">
        <f t="shared" ref="V16:V28" si="3">100*U15/SUM(U$13:U$28)+V15</f>
        <v>0</v>
      </c>
      <c r="W16" s="61">
        <f t="shared" si="0"/>
        <v>0.33333333333333331</v>
      </c>
      <c r="X16" s="31" t="s">
        <v>28</v>
      </c>
      <c r="Y16" s="32"/>
      <c r="Z16" s="32"/>
      <c r="AA16" s="33"/>
      <c r="AB16" s="34"/>
      <c r="AC16" s="34"/>
      <c r="AD16" s="34"/>
      <c r="AE16" s="34"/>
      <c r="AF16" s="34"/>
      <c r="AG16" s="1"/>
    </row>
    <row r="17" spans="2:33" s="27" customFormat="1" ht="14.25" customHeight="1" x14ac:dyDescent="0.2">
      <c r="B17" s="59">
        <v>8</v>
      </c>
      <c r="C17" s="90"/>
      <c r="D17" s="90"/>
      <c r="E17" s="90"/>
      <c r="F17" s="90"/>
      <c r="G17" s="28">
        <v>6</v>
      </c>
      <c r="H17" s="60">
        <f t="shared" si="1"/>
        <v>2</v>
      </c>
      <c r="I17" s="59">
        <v>8</v>
      </c>
      <c r="J17" s="90"/>
      <c r="K17" s="90"/>
      <c r="L17" s="90"/>
      <c r="M17" s="90"/>
      <c r="N17" s="29">
        <v>3</v>
      </c>
      <c r="O17" s="60">
        <f t="shared" si="2"/>
        <v>0</v>
      </c>
      <c r="P17" s="59">
        <v>8</v>
      </c>
      <c r="Q17" s="90"/>
      <c r="R17" s="90"/>
      <c r="S17" s="90"/>
      <c r="T17" s="90"/>
      <c r="U17" s="30">
        <v>1</v>
      </c>
      <c r="V17" s="60">
        <f t="shared" si="3"/>
        <v>0</v>
      </c>
      <c r="W17" s="61">
        <f t="shared" si="0"/>
        <v>0.66666666666666663</v>
      </c>
      <c r="X17" s="34" t="s">
        <v>29</v>
      </c>
      <c r="Y17" s="91" t="s">
        <v>30</v>
      </c>
      <c r="Z17" s="91"/>
      <c r="AA17" s="91"/>
      <c r="AB17" s="91"/>
      <c r="AC17" s="91"/>
      <c r="AD17" s="91"/>
      <c r="AE17" s="91"/>
      <c r="AF17" s="91"/>
      <c r="AG17" s="8"/>
    </row>
    <row r="18" spans="2:33" s="27" customFormat="1" ht="14.25" customHeight="1" x14ac:dyDescent="0.2">
      <c r="B18" s="59">
        <v>11</v>
      </c>
      <c r="C18" s="90"/>
      <c r="D18" s="90"/>
      <c r="E18" s="90"/>
      <c r="F18" s="90"/>
      <c r="G18" s="28">
        <v>11</v>
      </c>
      <c r="H18" s="60">
        <f t="shared" si="1"/>
        <v>8</v>
      </c>
      <c r="I18" s="59">
        <v>11</v>
      </c>
      <c r="J18" s="90"/>
      <c r="K18" s="90"/>
      <c r="L18" s="90"/>
      <c r="M18" s="90"/>
      <c r="N18" s="29">
        <v>5</v>
      </c>
      <c r="O18" s="60">
        <f t="shared" si="2"/>
        <v>3</v>
      </c>
      <c r="P18" s="59">
        <v>11</v>
      </c>
      <c r="Q18" s="90"/>
      <c r="R18" s="90"/>
      <c r="S18" s="90"/>
      <c r="T18" s="90"/>
      <c r="U18" s="30">
        <v>10</v>
      </c>
      <c r="V18" s="60">
        <f t="shared" si="3"/>
        <v>1</v>
      </c>
      <c r="W18" s="61">
        <f t="shared" si="0"/>
        <v>4</v>
      </c>
      <c r="X18" s="35"/>
      <c r="Y18" s="84"/>
      <c r="Z18" s="85"/>
      <c r="AA18" s="85"/>
      <c r="AB18" s="85"/>
      <c r="AC18" s="85"/>
      <c r="AD18" s="85"/>
      <c r="AE18" s="85"/>
      <c r="AF18" s="86"/>
    </row>
    <row r="19" spans="2:33" s="27" customFormat="1" ht="14.25" customHeight="1" x14ac:dyDescent="0.2">
      <c r="B19" s="59">
        <v>16</v>
      </c>
      <c r="C19" s="90"/>
      <c r="D19" s="90"/>
      <c r="E19" s="90"/>
      <c r="F19" s="90"/>
      <c r="G19" s="28">
        <v>10</v>
      </c>
      <c r="H19" s="60">
        <f t="shared" si="1"/>
        <v>19</v>
      </c>
      <c r="I19" s="59">
        <v>16</v>
      </c>
      <c r="J19" s="90"/>
      <c r="K19" s="90"/>
      <c r="L19" s="90"/>
      <c r="M19" s="90"/>
      <c r="N19" s="29">
        <v>13</v>
      </c>
      <c r="O19" s="60">
        <f t="shared" si="2"/>
        <v>8</v>
      </c>
      <c r="P19" s="59">
        <v>16</v>
      </c>
      <c r="Q19" s="90"/>
      <c r="R19" s="90"/>
      <c r="S19" s="90"/>
      <c r="T19" s="90"/>
      <c r="U19" s="30">
        <v>14</v>
      </c>
      <c r="V19" s="60">
        <f t="shared" si="3"/>
        <v>11</v>
      </c>
      <c r="W19" s="61">
        <f t="shared" si="0"/>
        <v>12.666666666666666</v>
      </c>
      <c r="X19" s="35"/>
      <c r="Y19" s="84"/>
      <c r="Z19" s="85"/>
      <c r="AA19" s="85"/>
      <c r="AB19" s="85"/>
      <c r="AC19" s="85"/>
      <c r="AD19" s="85"/>
      <c r="AE19" s="85"/>
      <c r="AF19" s="86"/>
    </row>
    <row r="20" spans="2:33" s="27" customFormat="1" ht="14.25" customHeight="1" x14ac:dyDescent="0.2">
      <c r="B20" s="59">
        <v>22.5</v>
      </c>
      <c r="C20" s="90"/>
      <c r="D20" s="90"/>
      <c r="E20" s="90"/>
      <c r="F20" s="90"/>
      <c r="G20" s="28">
        <v>17</v>
      </c>
      <c r="H20" s="60">
        <f t="shared" si="1"/>
        <v>29</v>
      </c>
      <c r="I20" s="59">
        <v>22.5</v>
      </c>
      <c r="J20" s="90"/>
      <c r="K20" s="90"/>
      <c r="L20" s="90"/>
      <c r="M20" s="90"/>
      <c r="N20" s="29">
        <v>18</v>
      </c>
      <c r="O20" s="60">
        <f t="shared" si="2"/>
        <v>21</v>
      </c>
      <c r="P20" s="59">
        <v>22.5</v>
      </c>
      <c r="Q20" s="90"/>
      <c r="R20" s="90"/>
      <c r="S20" s="90"/>
      <c r="T20" s="90"/>
      <c r="U20" s="30">
        <v>17</v>
      </c>
      <c r="V20" s="60">
        <f t="shared" si="3"/>
        <v>25</v>
      </c>
      <c r="W20" s="61">
        <f t="shared" si="0"/>
        <v>25</v>
      </c>
      <c r="X20" s="26"/>
      <c r="Y20" s="84"/>
      <c r="Z20" s="85"/>
      <c r="AA20" s="85"/>
      <c r="AB20" s="85"/>
      <c r="AC20" s="85"/>
      <c r="AD20" s="85"/>
      <c r="AE20" s="85"/>
      <c r="AF20" s="86"/>
    </row>
    <row r="21" spans="2:33" s="27" customFormat="1" ht="14.25" customHeight="1" x14ac:dyDescent="0.2">
      <c r="B21" s="59">
        <v>32</v>
      </c>
      <c r="C21" s="90"/>
      <c r="D21" s="90"/>
      <c r="E21" s="90"/>
      <c r="F21" s="90"/>
      <c r="G21" s="28">
        <v>22</v>
      </c>
      <c r="H21" s="60">
        <f t="shared" si="1"/>
        <v>46</v>
      </c>
      <c r="I21" s="59">
        <v>32</v>
      </c>
      <c r="J21" s="90"/>
      <c r="K21" s="90"/>
      <c r="L21" s="90"/>
      <c r="M21" s="90"/>
      <c r="N21" s="29">
        <v>26</v>
      </c>
      <c r="O21" s="60">
        <f t="shared" si="2"/>
        <v>39</v>
      </c>
      <c r="P21" s="59">
        <v>32</v>
      </c>
      <c r="Q21" s="90"/>
      <c r="R21" s="90"/>
      <c r="S21" s="90"/>
      <c r="T21" s="90"/>
      <c r="U21" s="30">
        <v>29</v>
      </c>
      <c r="V21" s="60">
        <f t="shared" si="3"/>
        <v>42</v>
      </c>
      <c r="W21" s="61">
        <f t="shared" si="0"/>
        <v>42.333333333333336</v>
      </c>
      <c r="X21" s="26"/>
      <c r="Y21" s="84"/>
      <c r="Z21" s="85"/>
      <c r="AA21" s="85"/>
      <c r="AB21" s="85"/>
      <c r="AC21" s="85"/>
      <c r="AD21" s="85"/>
      <c r="AE21" s="85"/>
      <c r="AF21" s="86"/>
    </row>
    <row r="22" spans="2:33" s="27" customFormat="1" ht="14.25" customHeight="1" x14ac:dyDescent="0.2">
      <c r="B22" s="59">
        <v>45</v>
      </c>
      <c r="C22" s="90"/>
      <c r="D22" s="90"/>
      <c r="E22" s="90"/>
      <c r="F22" s="90"/>
      <c r="G22" s="28">
        <v>25</v>
      </c>
      <c r="H22" s="60">
        <f t="shared" si="1"/>
        <v>68</v>
      </c>
      <c r="I22" s="59">
        <v>45</v>
      </c>
      <c r="J22" s="90"/>
      <c r="K22" s="90"/>
      <c r="L22" s="90"/>
      <c r="M22" s="90"/>
      <c r="N22" s="36">
        <v>26</v>
      </c>
      <c r="O22" s="60">
        <f t="shared" si="2"/>
        <v>65</v>
      </c>
      <c r="P22" s="59">
        <v>45</v>
      </c>
      <c r="Q22" s="90"/>
      <c r="R22" s="90"/>
      <c r="S22" s="90"/>
      <c r="T22" s="90"/>
      <c r="U22" s="30">
        <v>20</v>
      </c>
      <c r="V22" s="60">
        <f t="shared" si="3"/>
        <v>71</v>
      </c>
      <c r="W22" s="61">
        <f t="shared" si="0"/>
        <v>68</v>
      </c>
      <c r="X22" s="26"/>
      <c r="Y22" s="84"/>
      <c r="Z22" s="85"/>
      <c r="AA22" s="85"/>
      <c r="AB22" s="85"/>
      <c r="AC22" s="85"/>
      <c r="AD22" s="85"/>
      <c r="AE22" s="85"/>
      <c r="AF22" s="86"/>
    </row>
    <row r="23" spans="2:33" s="27" customFormat="1" ht="14.25" customHeight="1" x14ac:dyDescent="0.2">
      <c r="B23" s="63">
        <v>64</v>
      </c>
      <c r="C23" s="90"/>
      <c r="D23" s="90"/>
      <c r="E23" s="90"/>
      <c r="F23" s="90"/>
      <c r="G23" s="28">
        <v>6</v>
      </c>
      <c r="H23" s="60">
        <f t="shared" si="1"/>
        <v>93</v>
      </c>
      <c r="I23" s="63">
        <v>64</v>
      </c>
      <c r="J23" s="90"/>
      <c r="K23" s="90"/>
      <c r="L23" s="90"/>
      <c r="M23" s="90"/>
      <c r="N23" s="37">
        <v>7</v>
      </c>
      <c r="O23" s="60">
        <f t="shared" si="2"/>
        <v>91</v>
      </c>
      <c r="P23" s="63">
        <v>64</v>
      </c>
      <c r="Q23" s="90"/>
      <c r="R23" s="90"/>
      <c r="S23" s="90"/>
      <c r="T23" s="90"/>
      <c r="U23" s="38">
        <v>9</v>
      </c>
      <c r="V23" s="60">
        <f t="shared" si="3"/>
        <v>91</v>
      </c>
      <c r="W23" s="61">
        <f t="shared" si="0"/>
        <v>91.666666666666671</v>
      </c>
      <c r="X23" s="26"/>
      <c r="Y23" s="84"/>
      <c r="Z23" s="85"/>
      <c r="AA23" s="85"/>
      <c r="AB23" s="85"/>
      <c r="AC23" s="85"/>
      <c r="AD23" s="85"/>
      <c r="AE23" s="85"/>
      <c r="AF23" s="86"/>
    </row>
    <row r="24" spans="2:33" s="27" customFormat="1" ht="14.25" customHeight="1" x14ac:dyDescent="0.2">
      <c r="B24" s="59">
        <v>90</v>
      </c>
      <c r="C24" s="90"/>
      <c r="D24" s="90"/>
      <c r="E24" s="90"/>
      <c r="F24" s="90"/>
      <c r="G24" s="28">
        <v>1</v>
      </c>
      <c r="H24" s="60">
        <f t="shared" si="1"/>
        <v>99</v>
      </c>
      <c r="I24" s="59">
        <v>90</v>
      </c>
      <c r="J24" s="90"/>
      <c r="K24" s="90"/>
      <c r="L24" s="90"/>
      <c r="M24" s="90"/>
      <c r="N24" s="39">
        <v>2</v>
      </c>
      <c r="O24" s="60">
        <f t="shared" si="2"/>
        <v>98</v>
      </c>
      <c r="P24" s="59">
        <v>90</v>
      </c>
      <c r="Q24" s="90"/>
      <c r="R24" s="90"/>
      <c r="S24" s="90"/>
      <c r="T24" s="90"/>
      <c r="U24" s="38"/>
      <c r="V24" s="60">
        <f t="shared" si="3"/>
        <v>100</v>
      </c>
      <c r="W24" s="61">
        <f t="shared" si="0"/>
        <v>99</v>
      </c>
      <c r="X24" s="26"/>
      <c r="Y24" s="84"/>
      <c r="Z24" s="85"/>
      <c r="AA24" s="85"/>
      <c r="AB24" s="85"/>
      <c r="AC24" s="85"/>
      <c r="AD24" s="85"/>
      <c r="AE24" s="85"/>
      <c r="AF24" s="86"/>
    </row>
    <row r="25" spans="2:33" s="27" customFormat="1" ht="14.25" customHeight="1" x14ac:dyDescent="0.25">
      <c r="B25" s="62">
        <v>128</v>
      </c>
      <c r="C25" s="90"/>
      <c r="D25" s="90"/>
      <c r="E25" s="90"/>
      <c r="F25" s="90"/>
      <c r="G25" s="28"/>
      <c r="H25" s="60">
        <f t="shared" si="1"/>
        <v>100</v>
      </c>
      <c r="I25" s="62">
        <v>128</v>
      </c>
      <c r="J25" s="90"/>
      <c r="K25" s="90"/>
      <c r="L25" s="90"/>
      <c r="M25" s="90"/>
      <c r="N25" s="29"/>
      <c r="O25" s="60">
        <f t="shared" si="2"/>
        <v>100</v>
      </c>
      <c r="P25" s="62">
        <v>128</v>
      </c>
      <c r="Q25" s="90"/>
      <c r="R25" s="90"/>
      <c r="S25" s="90"/>
      <c r="T25" s="90"/>
      <c r="U25" s="38"/>
      <c r="V25" s="60">
        <f t="shared" si="3"/>
        <v>100</v>
      </c>
      <c r="W25" s="61">
        <f t="shared" si="0"/>
        <v>100</v>
      </c>
      <c r="X25" s="26"/>
      <c r="Y25" s="84"/>
      <c r="Z25" s="85"/>
      <c r="AA25" s="85"/>
      <c r="AB25" s="85"/>
      <c r="AC25" s="85"/>
      <c r="AD25" s="85"/>
      <c r="AE25" s="85"/>
      <c r="AF25" s="86"/>
    </row>
    <row r="26" spans="2:33" s="27" customFormat="1" ht="14.25" customHeight="1" x14ac:dyDescent="0.25">
      <c r="B26" s="62">
        <v>180</v>
      </c>
      <c r="C26" s="90"/>
      <c r="D26" s="90"/>
      <c r="E26" s="90"/>
      <c r="F26" s="90"/>
      <c r="G26" s="28"/>
      <c r="H26" s="60">
        <f t="shared" si="1"/>
        <v>100</v>
      </c>
      <c r="I26" s="62">
        <v>180</v>
      </c>
      <c r="J26" s="90"/>
      <c r="K26" s="90"/>
      <c r="L26" s="90"/>
      <c r="M26" s="90"/>
      <c r="N26" s="29"/>
      <c r="O26" s="60">
        <f t="shared" si="2"/>
        <v>100</v>
      </c>
      <c r="P26" s="62">
        <v>180</v>
      </c>
      <c r="Q26" s="90"/>
      <c r="R26" s="90"/>
      <c r="S26" s="90"/>
      <c r="T26" s="90"/>
      <c r="U26" s="38"/>
      <c r="V26" s="60">
        <f t="shared" si="3"/>
        <v>100</v>
      </c>
      <c r="W26" s="61">
        <f t="shared" si="0"/>
        <v>100</v>
      </c>
      <c r="X26" s="26"/>
      <c r="Y26" s="84"/>
      <c r="Z26" s="85"/>
      <c r="AA26" s="85"/>
      <c r="AB26" s="85"/>
      <c r="AC26" s="85"/>
      <c r="AD26" s="85"/>
      <c r="AE26" s="85"/>
      <c r="AF26" s="86"/>
    </row>
    <row r="27" spans="2:33" s="27" customFormat="1" ht="14.25" customHeight="1" thickBot="1" x14ac:dyDescent="0.3">
      <c r="B27" s="62">
        <v>256</v>
      </c>
      <c r="C27" s="90"/>
      <c r="D27" s="90"/>
      <c r="E27" s="90"/>
      <c r="F27" s="90"/>
      <c r="G27" s="40"/>
      <c r="H27" s="60">
        <f t="shared" si="1"/>
        <v>100</v>
      </c>
      <c r="I27" s="62">
        <v>256</v>
      </c>
      <c r="J27" s="90"/>
      <c r="K27" s="90"/>
      <c r="L27" s="90"/>
      <c r="M27" s="90"/>
      <c r="N27" s="41"/>
      <c r="O27" s="60">
        <f t="shared" si="2"/>
        <v>100</v>
      </c>
      <c r="P27" s="62">
        <v>256</v>
      </c>
      <c r="Q27" s="90"/>
      <c r="R27" s="90"/>
      <c r="S27" s="90"/>
      <c r="T27" s="90"/>
      <c r="U27" s="42"/>
      <c r="V27" s="60">
        <f t="shared" si="3"/>
        <v>100</v>
      </c>
      <c r="W27" s="61">
        <f t="shared" si="0"/>
        <v>100</v>
      </c>
      <c r="X27" s="26"/>
      <c r="Y27" s="84"/>
      <c r="Z27" s="85"/>
      <c r="AA27" s="85"/>
      <c r="AB27" s="85"/>
      <c r="AC27" s="85"/>
      <c r="AD27" s="85"/>
      <c r="AE27" s="85"/>
      <c r="AF27" s="86"/>
    </row>
    <row r="28" spans="2:33" s="27" customFormat="1" ht="18" thickBot="1" x14ac:dyDescent="0.35">
      <c r="B28" s="62">
        <v>360</v>
      </c>
      <c r="C28" s="90"/>
      <c r="D28" s="90"/>
      <c r="E28" s="90"/>
      <c r="F28" s="90"/>
      <c r="G28" s="40"/>
      <c r="H28" s="60">
        <f t="shared" si="1"/>
        <v>100</v>
      </c>
      <c r="I28" s="62">
        <v>360</v>
      </c>
      <c r="J28" s="90"/>
      <c r="K28" s="90"/>
      <c r="L28" s="90"/>
      <c r="M28" s="90"/>
      <c r="N28" s="41"/>
      <c r="O28" s="60">
        <f t="shared" si="2"/>
        <v>100</v>
      </c>
      <c r="P28" s="62">
        <v>360</v>
      </c>
      <c r="Q28" s="90"/>
      <c r="R28" s="90"/>
      <c r="S28" s="90"/>
      <c r="T28" s="90"/>
      <c r="U28" s="42"/>
      <c r="V28" s="60">
        <f t="shared" si="3"/>
        <v>100</v>
      </c>
      <c r="W28" s="61">
        <f t="shared" si="0"/>
        <v>100</v>
      </c>
      <c r="X28" s="26"/>
      <c r="Y28" s="84"/>
      <c r="Z28" s="85"/>
      <c r="AA28" s="85"/>
      <c r="AB28" s="85"/>
      <c r="AC28" s="85"/>
      <c r="AD28" s="85"/>
      <c r="AE28" s="85"/>
      <c r="AF28" s="86"/>
      <c r="AG28" s="43"/>
    </row>
    <row r="29" spans="2:33" s="27" customFormat="1" ht="14.25" customHeight="1" x14ac:dyDescent="0.25">
      <c r="H29" s="44"/>
      <c r="X29" s="26"/>
      <c r="Y29" s="84"/>
      <c r="Z29" s="85"/>
      <c r="AA29" s="85"/>
      <c r="AB29" s="85"/>
      <c r="AC29" s="85"/>
      <c r="AD29" s="85"/>
      <c r="AE29" s="85"/>
      <c r="AF29" s="86"/>
    </row>
    <row r="30" spans="2:33" s="27" customFormat="1" ht="14.45" thickBot="1" x14ac:dyDescent="0.3">
      <c r="C30" s="89" t="s">
        <v>31</v>
      </c>
      <c r="D30" s="89"/>
      <c r="E30" s="89"/>
      <c r="F30" s="89"/>
      <c r="G30" s="89"/>
      <c r="H30" s="89"/>
      <c r="I30" s="45"/>
      <c r="J30" s="89" t="s">
        <v>32</v>
      </c>
      <c r="K30" s="89"/>
      <c r="L30" s="89"/>
      <c r="M30" s="89"/>
      <c r="N30" s="89"/>
      <c r="O30" s="89"/>
      <c r="P30" s="45"/>
      <c r="Q30" s="89" t="s">
        <v>33</v>
      </c>
      <c r="R30" s="89"/>
      <c r="S30" s="89"/>
      <c r="T30" s="89"/>
      <c r="U30" s="89"/>
      <c r="V30" s="89"/>
      <c r="X30" s="26"/>
      <c r="Y30" s="84"/>
      <c r="Z30" s="85"/>
      <c r="AA30" s="85"/>
      <c r="AB30" s="85"/>
      <c r="AC30" s="85"/>
      <c r="AD30" s="85"/>
      <c r="AE30" s="85"/>
      <c r="AF30" s="86"/>
    </row>
    <row r="31" spans="2:33" s="27" customFormat="1" ht="13.9" x14ac:dyDescent="0.25">
      <c r="C31" s="46"/>
      <c r="D31" s="47"/>
      <c r="E31" s="47"/>
      <c r="F31" s="47"/>
      <c r="G31" s="87"/>
      <c r="H31" s="88"/>
      <c r="I31" s="32"/>
      <c r="J31" s="46"/>
      <c r="K31" s="47"/>
      <c r="L31" s="47"/>
      <c r="M31" s="47"/>
      <c r="N31" s="87"/>
      <c r="O31" s="88"/>
      <c r="Q31" s="46"/>
      <c r="R31" s="47"/>
      <c r="S31" s="47"/>
      <c r="T31" s="47"/>
      <c r="U31" s="87"/>
      <c r="V31" s="88"/>
    </row>
    <row r="32" spans="2:33" s="27" customFormat="1" ht="13.9" x14ac:dyDescent="0.25">
      <c r="C32" s="48"/>
      <c r="D32" s="49"/>
      <c r="E32" s="49"/>
      <c r="F32" s="49"/>
      <c r="G32" s="79"/>
      <c r="H32" s="80"/>
      <c r="I32" s="32"/>
      <c r="J32" s="48"/>
      <c r="K32" s="49"/>
      <c r="L32" s="49"/>
      <c r="M32" s="49"/>
      <c r="N32" s="79"/>
      <c r="O32" s="80"/>
      <c r="Q32" s="48"/>
      <c r="R32" s="49"/>
      <c r="S32" s="49"/>
      <c r="T32" s="49"/>
      <c r="U32" s="79"/>
      <c r="V32" s="80"/>
      <c r="X32" s="1"/>
      <c r="AA32" s="1"/>
      <c r="AC32" s="1"/>
      <c r="AD32" s="44"/>
      <c r="AF32" s="50"/>
    </row>
    <row r="33" spans="2:32" s="27" customFormat="1" ht="17.45" x14ac:dyDescent="0.25">
      <c r="C33" s="48"/>
      <c r="D33" s="49"/>
      <c r="E33" s="49"/>
      <c r="F33" s="49"/>
      <c r="G33" s="79"/>
      <c r="H33" s="80"/>
      <c r="I33" s="32"/>
      <c r="J33" s="48"/>
      <c r="K33" s="49"/>
      <c r="L33" s="49"/>
      <c r="M33" s="49"/>
      <c r="N33" s="79"/>
      <c r="O33" s="80"/>
      <c r="Q33" s="48"/>
      <c r="R33" s="49"/>
      <c r="S33" s="49"/>
      <c r="T33" s="49"/>
      <c r="U33" s="79"/>
      <c r="V33" s="80"/>
      <c r="Y33" s="51"/>
      <c r="Z33" s="81"/>
      <c r="AA33" s="81"/>
      <c r="AB33" s="81"/>
      <c r="AC33" s="45"/>
      <c r="AE33" s="17"/>
      <c r="AF33" s="52"/>
    </row>
    <row r="34" spans="2:32" s="27" customFormat="1" ht="18" thickBot="1" x14ac:dyDescent="0.3">
      <c r="C34" s="53"/>
      <c r="D34" s="54"/>
      <c r="E34" s="54"/>
      <c r="F34" s="54"/>
      <c r="G34" s="82"/>
      <c r="H34" s="83"/>
      <c r="I34" s="32"/>
      <c r="J34" s="53"/>
      <c r="K34" s="54"/>
      <c r="L34" s="54"/>
      <c r="M34" s="54"/>
      <c r="N34" s="55"/>
      <c r="O34" s="56"/>
      <c r="Q34" s="53"/>
      <c r="R34" s="54"/>
      <c r="S34" s="54"/>
      <c r="T34" s="54"/>
      <c r="U34" s="82"/>
      <c r="V34" s="83"/>
      <c r="Y34" s="51"/>
      <c r="Z34" s="81"/>
      <c r="AA34" s="81"/>
      <c r="AB34" s="81"/>
      <c r="AC34" s="45"/>
      <c r="AE34" s="17"/>
      <c r="AF34" s="52"/>
    </row>
    <row r="35" spans="2:32" s="27" customFormat="1" ht="13.9" x14ac:dyDescent="0.25">
      <c r="B35" s="1" t="s">
        <v>34</v>
      </c>
      <c r="C35" s="27" t="s">
        <v>39</v>
      </c>
      <c r="G35" s="1"/>
      <c r="H35" s="44"/>
      <c r="K35" s="1" t="s">
        <v>35</v>
      </c>
      <c r="L35" s="1"/>
      <c r="M35" s="1">
        <v>311</v>
      </c>
      <c r="N35" s="1"/>
      <c r="R35" s="50"/>
      <c r="S35" s="50"/>
      <c r="T35" s="50"/>
      <c r="V35" s="50" t="s">
        <v>40</v>
      </c>
      <c r="X35" s="1" t="s">
        <v>36</v>
      </c>
      <c r="Y35" s="1"/>
      <c r="Z35" s="1"/>
      <c r="AA35" s="1" t="s">
        <v>35</v>
      </c>
      <c r="AB35" s="1"/>
      <c r="AD35" s="1"/>
      <c r="AE35" s="1"/>
      <c r="AF35" s="50" t="s">
        <v>37</v>
      </c>
    </row>
    <row r="36" spans="2:32" s="27" customFormat="1" ht="13.9" x14ac:dyDescent="0.25">
      <c r="G36" s="32"/>
      <c r="H36" s="57"/>
      <c r="I36" s="32"/>
      <c r="J36" s="32"/>
      <c r="K36" s="32"/>
      <c r="L36" s="32"/>
      <c r="M36" s="32"/>
      <c r="N36" s="33"/>
      <c r="O36" s="34"/>
      <c r="P36" s="34"/>
      <c r="Q36" s="34"/>
      <c r="R36" s="34"/>
      <c r="S36" s="34"/>
      <c r="T36" s="34"/>
      <c r="Z36" s="45"/>
      <c r="AA36" s="58"/>
      <c r="AB36" s="45"/>
      <c r="AD36" s="34"/>
      <c r="AE36" s="34"/>
    </row>
    <row r="37" spans="2:32" s="27" customFormat="1" ht="13.9" x14ac:dyDescent="0.25">
      <c r="H37" s="44"/>
      <c r="Y37" s="34"/>
      <c r="Z37" s="32"/>
      <c r="AA37" s="32"/>
      <c r="AB37" s="33"/>
      <c r="AC37" s="34"/>
      <c r="AD37" s="34"/>
      <c r="AE37" s="34"/>
    </row>
    <row r="38" spans="2:32" s="27" customFormat="1" ht="13.9" x14ac:dyDescent="0.25">
      <c r="E38" s="64"/>
      <c r="F38" s="64"/>
      <c r="G38" s="64"/>
      <c r="H38" s="65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 t="s">
        <v>41</v>
      </c>
      <c r="Y38" s="32"/>
      <c r="Z38" s="32"/>
      <c r="AA38" s="32"/>
      <c r="AB38" s="33"/>
      <c r="AC38" s="34"/>
      <c r="AE38" s="34"/>
    </row>
    <row r="39" spans="2:32" s="27" customFormat="1" ht="14.45" x14ac:dyDescent="0.3">
      <c r="E39" s="66" t="s">
        <v>42</v>
      </c>
      <c r="F39" s="66" t="s">
        <v>20</v>
      </c>
      <c r="G39" s="64"/>
      <c r="H39" s="64"/>
      <c r="I39" s="64"/>
      <c r="J39" s="64"/>
      <c r="K39" s="64"/>
      <c r="L39" s="66" t="s">
        <v>42</v>
      </c>
      <c r="M39" s="66" t="s">
        <v>20</v>
      </c>
      <c r="N39" s="64"/>
      <c r="O39" s="64"/>
      <c r="P39" s="64"/>
      <c r="Q39" s="64"/>
      <c r="R39" s="64"/>
      <c r="S39" s="66" t="s">
        <v>42</v>
      </c>
      <c r="T39" s="66" t="s">
        <v>20</v>
      </c>
      <c r="U39" s="64"/>
      <c r="V39" s="64"/>
      <c r="W39" s="66" t="s">
        <v>20</v>
      </c>
      <c r="Y39" s="32"/>
      <c r="Z39" s="32"/>
      <c r="AA39" s="32"/>
      <c r="AB39" s="33"/>
      <c r="AC39" s="34"/>
      <c r="AE39" s="34"/>
    </row>
    <row r="40" spans="2:32" s="27" customFormat="1" ht="15" x14ac:dyDescent="0.25">
      <c r="E40" s="66">
        <v>16</v>
      </c>
      <c r="F40" s="67">
        <f ca="1">10^(FORECAST(E40,LOG(OFFSET(B$13:B$28,MATCH(E40,H$13:H$28,1)-1,0,2)),OFFSET(H$13:H$28,MATCH(E40,H$13:H$28,1)-1,0,2)))</f>
        <v>14.44574055269273</v>
      </c>
      <c r="G40" s="64"/>
      <c r="H40" s="64"/>
      <c r="I40" s="64"/>
      <c r="J40" s="64"/>
      <c r="K40" s="64"/>
      <c r="L40" s="66">
        <v>16</v>
      </c>
      <c r="M40" s="67">
        <f ca="1">10^(FORECAST(L40,LOG(OFFSET(I$13:I$28,MATCH(L40,O$13:O$28,1)-1,0,2)),OFFSET(O$13:O$28,MATCH(L40,O$13:O$28,1)-1,0,2)))</f>
        <v>19.734920857327474</v>
      </c>
      <c r="N40" s="64"/>
      <c r="O40" s="64"/>
      <c r="P40" s="64"/>
      <c r="Q40" s="64"/>
      <c r="R40" s="64"/>
      <c r="S40" s="66">
        <v>16</v>
      </c>
      <c r="T40" s="67">
        <f ca="1">10^(FORECAST(S40,LOG(OFFSET(P$13:P$28,MATCH(S40,V$13:V$28,1)-1,0,2)),OFFSET(V$13:V$28,MATCH(S40,V$13:V$28,1)-1,0,2)))</f>
        <v>18.071718773327415</v>
      </c>
      <c r="U40" s="64"/>
      <c r="V40" s="68"/>
      <c r="W40" s="67">
        <f ca="1">10^(FORECAST(S40,LOG(OFFSET(P$13:P$28,MATCH(S40,W$13:W$28,1)-1,0,2)),OFFSET(W$13:W$28,MATCH(S40,W$13:W$28,1)-1,0,2)))</f>
        <v>17.544333899305666</v>
      </c>
    </row>
    <row r="41" spans="2:32" s="27" customFormat="1" ht="15" x14ac:dyDescent="0.25">
      <c r="E41" s="66">
        <v>50</v>
      </c>
      <c r="F41" s="67">
        <f ca="1">10^(FORECAST(E41,LOG(OFFSET(B$13:B$28,MATCH(E41,H$13:H$28,1)-1,0,2)),OFFSET(H$13:H$28,MATCH(E41,H$13:H$28,1)-1,0,2)))</f>
        <v>34.046340583718241</v>
      </c>
      <c r="G41" s="64"/>
      <c r="H41" s="64"/>
      <c r="I41" s="64"/>
      <c r="J41" s="64"/>
      <c r="K41" s="64"/>
      <c r="L41" s="66">
        <v>50</v>
      </c>
      <c r="M41" s="67">
        <f ca="1">10^(FORECAST(L41,LOG(OFFSET(I$13:I$28,MATCH(L41,O$13:O$28,1)-1,0,2)),OFFSET(O$13:O$28,MATCH(L41,O$13:O$28,1)-1,0,2)))</f>
        <v>36.9650944531367</v>
      </c>
      <c r="N41" s="64"/>
      <c r="O41" s="64"/>
      <c r="P41" s="64"/>
      <c r="Q41" s="64"/>
      <c r="R41" s="64"/>
      <c r="S41" s="66">
        <v>50</v>
      </c>
      <c r="T41" s="67">
        <f ca="1">10^(FORECAST(S41,LOG(OFFSET(P$13:P$28,MATCH(S41,V$13:V$28,1)-1,0,2)),OFFSET(V$13:V$28,MATCH(S41,V$13:V$28,1)-1,0,2)))</f>
        <v>35.15562438631629</v>
      </c>
      <c r="U41" s="64"/>
      <c r="V41" s="68"/>
      <c r="W41" s="67">
        <f t="shared" ref="W41:W43" ca="1" si="4">10^(FORECAST(S41,LOG(OFFSET(P$13:P$28,MATCH(S41,W$13:W$28,1)-1,0,2)),OFFSET(W$13:W$28,MATCH(S41,W$13:W$28,1)-1,0,2)))</f>
        <v>35.430432185296439</v>
      </c>
    </row>
    <row r="42" spans="2:32" s="27" customFormat="1" ht="15" x14ac:dyDescent="0.25">
      <c r="E42" s="66">
        <v>84</v>
      </c>
      <c r="F42" s="67">
        <f t="shared" ref="F42:F43" ca="1" si="5">10^(FORECAST(E42,LOG(OFFSET(B$13:B$28,MATCH(E42,H$13:H$28,1)-1,0,2)),OFFSET(H$13:H$28,MATCH(E42,H$13:H$28,1)-1,0,2)))</f>
        <v>56.378262619648829</v>
      </c>
      <c r="G42" s="64"/>
      <c r="H42" s="64"/>
      <c r="I42" s="64"/>
      <c r="J42" s="64"/>
      <c r="K42" s="64"/>
      <c r="L42" s="66">
        <v>84</v>
      </c>
      <c r="M42" s="67">
        <f t="shared" ref="M42:M43" ca="1" si="6">10^(FORECAST(L42,LOG(OFFSET(I$13:I$28,MATCH(L42,O$13:O$28,1)-1,0,2)),OFFSET(O$13:O$28,MATCH(L42,O$13:O$28,1)-1,0,2)))</f>
        <v>58.20984287541711</v>
      </c>
      <c r="N42" s="64"/>
      <c r="O42" s="64"/>
      <c r="P42" s="64"/>
      <c r="Q42" s="64"/>
      <c r="R42" s="64"/>
      <c r="S42" s="66">
        <v>84</v>
      </c>
      <c r="T42" s="67">
        <f t="shared" ref="T42:T43" ca="1" si="7">10^(FORECAST(S42,LOG(OFFSET(P$13:P$28,MATCH(S42,V$13:V$28,1)-1,0,2)),OFFSET(V$13:V$28,MATCH(S42,V$13:V$28,1)-1,0,2)))</f>
        <v>56.57718859437248</v>
      </c>
      <c r="U42" s="64"/>
      <c r="V42" s="68"/>
      <c r="W42" s="67">
        <f t="shared" ca="1" si="4"/>
        <v>57.098820199910918</v>
      </c>
    </row>
    <row r="43" spans="2:32" s="27" customFormat="1" ht="15" x14ac:dyDescent="0.25">
      <c r="E43" s="66">
        <v>90</v>
      </c>
      <c r="F43" s="67">
        <f t="shared" ca="1" si="5"/>
        <v>61.351315417735812</v>
      </c>
      <c r="G43" s="64"/>
      <c r="H43" s="64"/>
      <c r="I43" s="64"/>
      <c r="J43" s="64"/>
      <c r="K43" s="64"/>
      <c r="L43" s="66">
        <v>90</v>
      </c>
      <c r="M43" s="67">
        <f t="shared" ca="1" si="6"/>
        <v>63.138841664550668</v>
      </c>
      <c r="N43" s="64"/>
      <c r="O43" s="64"/>
      <c r="P43" s="64"/>
      <c r="Q43" s="64"/>
      <c r="R43" s="64"/>
      <c r="S43" s="66">
        <v>90</v>
      </c>
      <c r="T43" s="67">
        <f t="shared" ca="1" si="7"/>
        <v>62.882760842173603</v>
      </c>
      <c r="U43" s="64"/>
      <c r="V43" s="68"/>
      <c r="W43" s="67">
        <f t="shared" ca="1" si="4"/>
        <v>62.432053177402054</v>
      </c>
    </row>
    <row r="44" spans="2:32" s="27" customFormat="1" ht="15" x14ac:dyDescent="0.25">
      <c r="E44" s="69"/>
      <c r="F44" s="69"/>
      <c r="G44" s="64"/>
      <c r="H44" s="64"/>
      <c r="I44" s="64"/>
      <c r="J44" s="64"/>
      <c r="K44" s="64"/>
      <c r="L44" s="69"/>
      <c r="M44" s="69"/>
      <c r="N44" s="64"/>
      <c r="O44" s="64"/>
      <c r="P44" s="64"/>
      <c r="Q44" s="64"/>
      <c r="R44" s="64"/>
      <c r="S44" s="69"/>
      <c r="T44" s="69"/>
      <c r="U44" s="64"/>
      <c r="V44" s="64"/>
      <c r="W44" s="67"/>
    </row>
    <row r="45" spans="2:32" s="27" customFormat="1" ht="15" x14ac:dyDescent="0.25">
      <c r="E45" s="66" t="s">
        <v>43</v>
      </c>
      <c r="F45" s="67">
        <f ca="1">0.5*(F42/F41+F41/F40)</f>
        <v>2.0063850510499619</v>
      </c>
      <c r="G45" s="64"/>
      <c r="H45" s="64"/>
      <c r="I45" s="64"/>
      <c r="J45" s="64"/>
      <c r="K45" s="64"/>
      <c r="L45" s="66" t="s">
        <v>43</v>
      </c>
      <c r="M45" s="67">
        <f ca="1">0.5*(M42/M41+M41/M40)</f>
        <v>1.7239025158433969</v>
      </c>
      <c r="N45" s="64"/>
      <c r="O45" s="64"/>
      <c r="P45" s="64"/>
      <c r="Q45" s="64"/>
      <c r="R45" s="64"/>
      <c r="S45" s="66" t="s">
        <v>43</v>
      </c>
      <c r="T45" s="67">
        <f ca="1">0.5*(T42/T41+T41/T40)</f>
        <v>1.7773373081316799</v>
      </c>
      <c r="U45" s="64"/>
      <c r="V45" s="64"/>
      <c r="W45" s="67">
        <f ca="1">0.5*(W42/W41+W41/W40)</f>
        <v>1.8155278244441828</v>
      </c>
    </row>
    <row r="46" spans="2:32" s="27" customFormat="1" ht="15" x14ac:dyDescent="0.25">
      <c r="E46" s="69" t="s">
        <v>44</v>
      </c>
      <c r="F46" s="67">
        <f>H12</f>
        <v>0</v>
      </c>
      <c r="G46" s="64"/>
      <c r="H46" s="64"/>
      <c r="I46" s="64"/>
      <c r="J46" s="64"/>
      <c r="K46" s="64"/>
      <c r="L46" s="69" t="s">
        <v>44</v>
      </c>
      <c r="M46" s="67">
        <f>O12</f>
        <v>0</v>
      </c>
      <c r="N46" s="64"/>
      <c r="O46" s="64"/>
      <c r="P46" s="64"/>
      <c r="Q46" s="64"/>
      <c r="R46" s="64"/>
      <c r="S46" s="69" t="s">
        <v>44</v>
      </c>
      <c r="T46" s="67">
        <f>V12</f>
        <v>0</v>
      </c>
      <c r="U46" s="64"/>
      <c r="V46" s="64"/>
      <c r="W46" s="67">
        <f>W12</f>
        <v>0</v>
      </c>
    </row>
    <row r="47" spans="2:32" s="27" customFormat="1" x14ac:dyDescent="0.2">
      <c r="H47" s="44"/>
    </row>
    <row r="48" spans="2:32" s="27" customFormat="1" x14ac:dyDescent="0.2">
      <c r="H48" s="44"/>
    </row>
    <row r="49" spans="8:22" s="27" customFormat="1" x14ac:dyDescent="0.2">
      <c r="H49" s="44"/>
    </row>
    <row r="50" spans="8:22" s="27" customFormat="1" x14ac:dyDescent="0.2">
      <c r="H50" s="44"/>
    </row>
    <row r="51" spans="8:22" s="27" customFormat="1" x14ac:dyDescent="0.2">
      <c r="H51" s="44"/>
    </row>
    <row r="52" spans="8:22" s="27" customFormat="1" x14ac:dyDescent="0.2">
      <c r="H52" s="44"/>
    </row>
    <row r="53" spans="8:22" s="27" customFormat="1" x14ac:dyDescent="0.2">
      <c r="H53" s="44"/>
    </row>
    <row r="54" spans="8:22" s="27" customFormat="1" x14ac:dyDescent="0.2">
      <c r="H54" s="44"/>
    </row>
    <row r="55" spans="8:22" s="27" customFormat="1" x14ac:dyDescent="0.2">
      <c r="H55" s="44"/>
    </row>
    <row r="56" spans="8:22" s="27" customFormat="1" x14ac:dyDescent="0.2">
      <c r="H56" s="44"/>
    </row>
    <row r="57" spans="8:22" s="27" customFormat="1" x14ac:dyDescent="0.2">
      <c r="H57" s="44"/>
    </row>
    <row r="58" spans="8:22" s="27" customFormat="1" x14ac:dyDescent="0.2">
      <c r="H58" s="70"/>
      <c r="I58" s="70"/>
      <c r="J58" s="71"/>
      <c r="K58" s="72"/>
      <c r="L58" s="72"/>
      <c r="M58" s="72"/>
      <c r="N58" s="72"/>
      <c r="O58" s="34"/>
      <c r="P58" s="34"/>
      <c r="Q58" s="71"/>
      <c r="R58" s="72"/>
      <c r="S58" s="72"/>
      <c r="T58" s="72"/>
      <c r="U58" s="72"/>
      <c r="V58" s="73"/>
    </row>
    <row r="59" spans="8:22" s="27" customFormat="1" x14ac:dyDescent="0.2">
      <c r="H59" s="70"/>
      <c r="I59" s="70"/>
      <c r="J59" s="51"/>
      <c r="K59" s="72"/>
      <c r="L59" s="72"/>
      <c r="M59" s="72"/>
      <c r="N59" s="72"/>
      <c r="O59" s="34"/>
      <c r="P59" s="34"/>
      <c r="Q59" s="51"/>
      <c r="R59" s="72"/>
      <c r="S59" s="72"/>
      <c r="T59" s="72"/>
      <c r="U59" s="72"/>
      <c r="V59" s="73"/>
    </row>
    <row r="60" spans="8:22" s="27" customFormat="1" x14ac:dyDescent="0.2">
      <c r="H60" s="70"/>
      <c r="I60" s="70"/>
      <c r="J60" s="71"/>
      <c r="K60" s="72"/>
      <c r="L60" s="72"/>
      <c r="M60" s="72"/>
      <c r="N60" s="72"/>
      <c r="O60" s="34"/>
      <c r="P60" s="34"/>
      <c r="Q60" s="71"/>
      <c r="R60" s="72"/>
      <c r="S60" s="72"/>
      <c r="T60" s="72"/>
      <c r="U60" s="72"/>
      <c r="V60" s="73"/>
    </row>
    <row r="61" spans="8:22" s="27" customFormat="1" x14ac:dyDescent="0.2">
      <c r="H61" s="70"/>
      <c r="I61" s="70"/>
      <c r="J61" s="71"/>
      <c r="K61" s="72"/>
      <c r="L61" s="72"/>
      <c r="M61" s="72"/>
      <c r="N61" s="72"/>
      <c r="O61" s="34"/>
      <c r="P61" s="34"/>
      <c r="Q61" s="71"/>
      <c r="R61" s="72"/>
      <c r="S61" s="72"/>
      <c r="T61" s="72"/>
      <c r="U61" s="72"/>
      <c r="V61" s="73"/>
    </row>
    <row r="62" spans="8:22" s="27" customFormat="1" x14ac:dyDescent="0.2">
      <c r="H62" s="70"/>
      <c r="I62" s="70"/>
      <c r="J62" s="71"/>
      <c r="K62" s="72"/>
      <c r="L62" s="72"/>
      <c r="M62" s="72"/>
      <c r="N62" s="72"/>
      <c r="O62" s="34"/>
      <c r="P62" s="34"/>
      <c r="Q62" s="71"/>
      <c r="R62" s="72"/>
      <c r="S62" s="72"/>
      <c r="T62" s="72"/>
      <c r="U62" s="72"/>
      <c r="V62" s="73"/>
    </row>
    <row r="63" spans="8:22" s="27" customFormat="1" x14ac:dyDescent="0.2">
      <c r="H63" s="70"/>
      <c r="I63" s="70"/>
      <c r="J63" s="71"/>
      <c r="K63" s="72"/>
      <c r="L63" s="72"/>
      <c r="M63" s="72"/>
      <c r="N63" s="72"/>
      <c r="O63" s="34"/>
      <c r="P63" s="34"/>
      <c r="Q63" s="71"/>
      <c r="R63" s="72"/>
      <c r="S63" s="72"/>
      <c r="T63" s="72"/>
      <c r="U63" s="72"/>
      <c r="V63" s="73"/>
    </row>
    <row r="64" spans="8:22" s="27" customFormat="1" x14ac:dyDescent="0.2">
      <c r="H64" s="70"/>
      <c r="I64" s="70"/>
      <c r="J64" s="71"/>
      <c r="K64" s="72"/>
      <c r="L64" s="72"/>
      <c r="M64" s="72"/>
      <c r="N64" s="72"/>
      <c r="O64" s="34"/>
      <c r="P64" s="34"/>
      <c r="Q64" s="71"/>
      <c r="R64" s="72"/>
      <c r="S64" s="72"/>
      <c r="T64" s="72"/>
      <c r="U64" s="72"/>
      <c r="V64" s="73"/>
    </row>
    <row r="65" spans="8:22" s="27" customFormat="1" x14ac:dyDescent="0.2">
      <c r="H65" s="70"/>
      <c r="I65" s="70"/>
      <c r="J65" s="71"/>
      <c r="K65" s="72"/>
      <c r="L65" s="72"/>
      <c r="M65" s="72"/>
      <c r="N65" s="72"/>
      <c r="O65" s="34"/>
      <c r="P65" s="34"/>
      <c r="Q65" s="71"/>
      <c r="R65" s="72"/>
      <c r="S65" s="72"/>
      <c r="T65" s="72"/>
      <c r="U65" s="72"/>
      <c r="V65" s="73"/>
    </row>
    <row r="66" spans="8:22" s="27" customFormat="1" x14ac:dyDescent="0.2">
      <c r="H66" s="70"/>
      <c r="I66" s="70"/>
      <c r="J66" s="71"/>
      <c r="K66" s="72"/>
      <c r="L66" s="72"/>
      <c r="M66" s="72"/>
      <c r="N66" s="72"/>
      <c r="O66" s="34"/>
      <c r="P66" s="34"/>
      <c r="Q66" s="74"/>
      <c r="R66" s="72"/>
      <c r="S66" s="72"/>
      <c r="T66" s="72"/>
      <c r="U66" s="72"/>
      <c r="V66" s="73"/>
    </row>
    <row r="67" spans="8:22" s="27" customFormat="1" x14ac:dyDescent="0.2">
      <c r="H67" s="70"/>
      <c r="I67" s="70"/>
      <c r="J67" s="71"/>
      <c r="K67" s="72"/>
      <c r="L67" s="72"/>
      <c r="M67" s="72"/>
      <c r="N67" s="72"/>
      <c r="O67" s="75"/>
      <c r="P67" s="76"/>
      <c r="Q67" s="74"/>
      <c r="R67" s="72"/>
      <c r="S67" s="72"/>
      <c r="T67" s="72"/>
      <c r="U67" s="72"/>
      <c r="V67" s="73"/>
    </row>
    <row r="68" spans="8:22" s="27" customFormat="1" x14ac:dyDescent="0.2">
      <c r="H68" s="70"/>
      <c r="I68" s="70"/>
      <c r="J68" s="74"/>
      <c r="K68" s="72"/>
      <c r="L68" s="72"/>
      <c r="M68" s="72"/>
      <c r="N68" s="72"/>
      <c r="O68" s="77"/>
      <c r="P68" s="76"/>
      <c r="Q68" s="74"/>
      <c r="R68" s="72"/>
      <c r="S68" s="72"/>
      <c r="T68" s="72"/>
      <c r="U68" s="72"/>
      <c r="V68" s="78"/>
    </row>
    <row r="69" spans="8:22" s="27" customFormat="1" x14ac:dyDescent="0.2">
      <c r="H69" s="70"/>
      <c r="I69" s="70"/>
      <c r="J69" s="71"/>
      <c r="K69" s="72"/>
      <c r="L69" s="72"/>
      <c r="M69" s="72"/>
      <c r="N69" s="72"/>
      <c r="O69" s="72"/>
      <c r="P69" s="76"/>
      <c r="Q69" s="71"/>
      <c r="R69" s="72"/>
      <c r="S69" s="72"/>
      <c r="T69" s="72"/>
      <c r="U69" s="72"/>
      <c r="V69" s="78"/>
    </row>
    <row r="70" spans="8:22" s="27" customFormat="1" x14ac:dyDescent="0.2">
      <c r="H70" s="70"/>
      <c r="I70" s="70"/>
      <c r="J70" s="51"/>
      <c r="K70" s="72"/>
      <c r="L70" s="72"/>
      <c r="M70" s="72"/>
      <c r="N70" s="72"/>
      <c r="O70" s="72"/>
      <c r="P70" s="76"/>
      <c r="Q70" s="51"/>
      <c r="R70" s="72"/>
      <c r="S70" s="72"/>
      <c r="T70" s="72"/>
      <c r="U70" s="72"/>
      <c r="V70" s="78"/>
    </row>
    <row r="71" spans="8:22" s="27" customFormat="1" x14ac:dyDescent="0.2">
      <c r="H71" s="70"/>
      <c r="I71" s="70"/>
      <c r="J71" s="51"/>
      <c r="K71" s="72"/>
      <c r="L71" s="72"/>
      <c r="M71" s="72"/>
      <c r="N71" s="72"/>
      <c r="O71" s="34"/>
      <c r="P71" s="76"/>
      <c r="Q71" s="51"/>
      <c r="R71" s="72"/>
      <c r="S71" s="72"/>
      <c r="T71" s="72"/>
      <c r="U71" s="72"/>
      <c r="V71" s="78"/>
    </row>
    <row r="72" spans="8:22" s="27" customFormat="1" x14ac:dyDescent="0.2">
      <c r="H72" s="70"/>
      <c r="I72" s="70"/>
      <c r="J72" s="51"/>
      <c r="K72" s="72"/>
      <c r="L72" s="72"/>
      <c r="M72" s="72"/>
      <c r="N72" s="72"/>
      <c r="O72" s="34"/>
      <c r="P72" s="76"/>
      <c r="Q72" s="51"/>
      <c r="R72" s="72"/>
      <c r="S72" s="72"/>
      <c r="T72" s="72"/>
      <c r="U72" s="72"/>
      <c r="V72" s="78"/>
    </row>
    <row r="73" spans="8:22" s="27" customFormat="1" x14ac:dyDescent="0.2">
      <c r="H73" s="70"/>
      <c r="I73" s="70"/>
      <c r="J73" s="51"/>
      <c r="K73" s="72"/>
      <c r="L73" s="72"/>
      <c r="M73" s="72"/>
      <c r="N73" s="72"/>
      <c r="O73" s="34"/>
      <c r="P73" s="76"/>
      <c r="Q73" s="51"/>
      <c r="R73" s="72"/>
      <c r="S73" s="72"/>
      <c r="T73" s="72"/>
      <c r="U73" s="72"/>
      <c r="V73" s="78"/>
    </row>
    <row r="74" spans="8:22" s="27" customFormat="1" x14ac:dyDescent="0.2">
      <c r="H74" s="44"/>
    </row>
    <row r="75" spans="8:22" s="27" customFormat="1" x14ac:dyDescent="0.2">
      <c r="H75" s="44"/>
    </row>
    <row r="76" spans="8:22" s="27" customFormat="1" x14ac:dyDescent="0.2">
      <c r="H76" s="44"/>
    </row>
    <row r="77" spans="8:22" s="27" customFormat="1" x14ac:dyDescent="0.2">
      <c r="H77" s="44"/>
    </row>
    <row r="78" spans="8:22" s="27" customFormat="1" x14ac:dyDescent="0.2">
      <c r="H78" s="44"/>
    </row>
    <row r="79" spans="8:22" s="27" customFormat="1" x14ac:dyDescent="0.2">
      <c r="H79" s="44"/>
    </row>
    <row r="80" spans="8:22" s="27" customFormat="1" x14ac:dyDescent="0.2">
      <c r="H80" s="44"/>
    </row>
    <row r="81" spans="8:8" s="27" customFormat="1" x14ac:dyDescent="0.2">
      <c r="H81" s="44"/>
    </row>
    <row r="82" spans="8:8" s="27" customFormat="1" x14ac:dyDescent="0.2">
      <c r="H82" s="44"/>
    </row>
    <row r="83" spans="8:8" s="27" customFormat="1" x14ac:dyDescent="0.2">
      <c r="H83" s="44"/>
    </row>
    <row r="84" spans="8:8" s="27" customFormat="1" x14ac:dyDescent="0.2">
      <c r="H84" s="44"/>
    </row>
    <row r="85" spans="8:8" s="27" customFormat="1" x14ac:dyDescent="0.2">
      <c r="H85" s="44"/>
    </row>
    <row r="86" spans="8:8" s="27" customFormat="1" x14ac:dyDescent="0.2">
      <c r="H86" s="44"/>
    </row>
    <row r="87" spans="8:8" s="27" customFormat="1" x14ac:dyDescent="0.2">
      <c r="H87" s="44"/>
    </row>
    <row r="88" spans="8:8" s="27" customFormat="1" x14ac:dyDescent="0.2">
      <c r="H88" s="44"/>
    </row>
    <row r="89" spans="8:8" s="27" customFormat="1" x14ac:dyDescent="0.2">
      <c r="H89" s="44"/>
    </row>
    <row r="90" spans="8:8" s="27" customFormat="1" x14ac:dyDescent="0.2">
      <c r="H90" s="44"/>
    </row>
    <row r="91" spans="8:8" s="27" customFormat="1" x14ac:dyDescent="0.2">
      <c r="H91" s="44"/>
    </row>
    <row r="92" spans="8:8" s="27" customFormat="1" x14ac:dyDescent="0.2">
      <c r="H92" s="44"/>
    </row>
    <row r="93" spans="8:8" s="27" customFormat="1" x14ac:dyDescent="0.2">
      <c r="H93" s="44"/>
    </row>
    <row r="94" spans="8:8" s="27" customFormat="1" x14ac:dyDescent="0.2">
      <c r="H94" s="44"/>
    </row>
    <row r="95" spans="8:8" s="27" customFormat="1" x14ac:dyDescent="0.2">
      <c r="H95" s="44"/>
    </row>
    <row r="96" spans="8:8" s="27" customFormat="1" x14ac:dyDescent="0.2">
      <c r="H96" s="44"/>
    </row>
    <row r="97" spans="8:33" s="27" customFormat="1" x14ac:dyDescent="0.2">
      <c r="H97" s="44"/>
    </row>
    <row r="98" spans="8:33" x14ac:dyDescent="0.2">
      <c r="X98" s="27"/>
      <c r="Y98" s="27"/>
      <c r="Z98" s="27"/>
      <c r="AA98" s="27"/>
      <c r="AB98" s="27"/>
      <c r="AC98" s="27"/>
      <c r="AD98" s="27"/>
      <c r="AE98" s="27"/>
      <c r="AF98" s="27"/>
      <c r="AG98" s="27"/>
    </row>
    <row r="99" spans="8:33" x14ac:dyDescent="0.2">
      <c r="X99" s="27"/>
      <c r="Y99" s="27"/>
      <c r="Z99" s="27"/>
      <c r="AA99" s="27"/>
      <c r="AB99" s="27"/>
      <c r="AC99" s="27"/>
      <c r="AD99" s="27"/>
      <c r="AE99" s="27"/>
      <c r="AF99" s="27"/>
      <c r="AG99" s="27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2:F22"/>
    <mergeCell ref="J22:M22"/>
    <mergeCell ref="Q22:T22"/>
    <mergeCell ref="Y22:AF22"/>
    <mergeCell ref="C23:F23"/>
    <mergeCell ref="J23:M23"/>
    <mergeCell ref="Q23:T23"/>
    <mergeCell ref="Y23:AF23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7:F27"/>
    <mergeCell ref="J27:M27"/>
    <mergeCell ref="Q27:T27"/>
    <mergeCell ref="Y27:AF27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G33:H33"/>
    <mergeCell ref="N33:O33"/>
    <mergeCell ref="U33:V33"/>
    <mergeCell ref="Z33:AB33"/>
    <mergeCell ref="G34:H34"/>
    <mergeCell ref="U34:V34"/>
    <mergeCell ref="Z34:AB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4" sqref="A4"/>
    </sheetView>
  </sheetViews>
  <sheetFormatPr defaultRowHeight="15" x14ac:dyDescent="0.25"/>
  <sheetData>
    <row r="1" spans="1:1" x14ac:dyDescent="0.25">
      <c r="A1" s="95" t="s">
        <v>45</v>
      </c>
    </row>
    <row r="2" spans="1:1" x14ac:dyDescent="0.25">
      <c r="A2" s="95"/>
    </row>
    <row r="3" spans="1:1" x14ac:dyDescent="0.25">
      <c r="A3" s="95" t="s">
        <v>47</v>
      </c>
    </row>
    <row r="4" spans="1:1" x14ac:dyDescent="0.25">
      <c r="A4" s="95"/>
    </row>
    <row r="5" spans="1:1" x14ac:dyDescent="0.25">
      <c r="A5" s="95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TC 12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Matthew Moore</cp:lastModifiedBy>
  <dcterms:created xsi:type="dcterms:W3CDTF">2013-10-30T19:53:34Z</dcterms:created>
  <dcterms:modified xsi:type="dcterms:W3CDTF">2014-01-14T21:43:40Z</dcterms:modified>
</cp:coreProperties>
</file>