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2"/>
  </bookViews>
  <sheets>
    <sheet name="Surface" sheetId="2" r:id="rId1"/>
    <sheet name="Dist Chart" sheetId="4" r:id="rId2"/>
    <sheet name="readme" sheetId="5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W13" i="2" l="1"/>
  <c r="W14" i="2"/>
  <c r="H14" i="2"/>
  <c r="H12" i="2"/>
  <c r="F46" i="2" s="1"/>
  <c r="H15" i="2" l="1"/>
  <c r="H16" i="2" s="1"/>
  <c r="H17" i="2" s="1"/>
  <c r="H18" i="2" s="1"/>
  <c r="H19" i="2" s="1"/>
  <c r="H20" i="2" s="1"/>
  <c r="W16" i="2"/>
  <c r="W15" i="2"/>
  <c r="W12" i="2"/>
  <c r="W46" i="2" s="1"/>
  <c r="F42" i="2" l="1"/>
  <c r="H21" i="2"/>
  <c r="H22" i="2" s="1"/>
  <c r="H23" i="2" s="1"/>
  <c r="H24" i="2" s="1"/>
  <c r="H25" i="2" s="1"/>
  <c r="H26" i="2" s="1"/>
  <c r="H27" i="2" s="1"/>
  <c r="H28" i="2" s="1"/>
  <c r="F43" i="2" l="1"/>
  <c r="F40" i="2"/>
  <c r="F41" i="2"/>
  <c r="W17" i="2"/>
  <c r="F45" i="2" l="1"/>
  <c r="W18" i="2"/>
  <c r="W19" i="2" l="1"/>
  <c r="W20" i="2" l="1"/>
  <c r="W21" i="2" l="1"/>
  <c r="W22" i="2" l="1"/>
  <c r="W23" i="2" l="1"/>
  <c r="W24" i="2" l="1"/>
  <c r="W25" i="2" l="1"/>
  <c r="W26" i="2" l="1"/>
  <c r="W27" i="2" l="1"/>
  <c r="W28" i="2" l="1"/>
  <c r="W41" i="2"/>
  <c r="W43" i="2" l="1"/>
  <c r="W40" i="2"/>
  <c r="W42" i="2"/>
  <c r="W45" i="2" l="1"/>
</calcChain>
</file>

<file path=xl/sharedStrings.xml><?xml version="1.0" encoding="utf-8"?>
<sst xmlns="http://schemas.openxmlformats.org/spreadsheetml/2006/main" count="75" uniqueCount="49">
  <si>
    <t>Pebble Count Data Sheet</t>
  </si>
  <si>
    <t>River / Tributary:</t>
  </si>
  <si>
    <t>Susitna River</t>
  </si>
  <si>
    <t>Crew:</t>
  </si>
  <si>
    <t>MH, MP, RK</t>
  </si>
  <si>
    <t xml:space="preserve">  Crew:</t>
  </si>
  <si>
    <t xml:space="preserve">Site: </t>
  </si>
  <si>
    <t>True Rt gravel bar at base of bank</t>
  </si>
  <si>
    <t xml:space="preserve">PRM: </t>
  </si>
  <si>
    <t>141.9 2012 cross section</t>
  </si>
  <si>
    <t xml:space="preserve">  PRM: </t>
  </si>
  <si>
    <t>Date / Time:</t>
  </si>
  <si>
    <t>Length &amp; Interval:</t>
  </si>
  <si>
    <t>100'; 1'</t>
  </si>
  <si>
    <t>Field Book #</t>
  </si>
  <si>
    <t>MDH Susitna-01</t>
  </si>
  <si>
    <t>Comments:</t>
  </si>
  <si>
    <t>Base of bank, sedimen appear to be mix of Indian R. and Susitna R. sediments</t>
  </si>
  <si>
    <t>Waypoint(s):</t>
  </si>
  <si>
    <t>GPS 2; MDH waypoint #18</t>
  </si>
  <si>
    <t>Additional Comments</t>
  </si>
  <si>
    <t>Photo(s) #</t>
  </si>
  <si>
    <t>MDH Nikon photos # 4331, 4333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</si>
  <si>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</si>
  <si>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</si>
  <si>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</si>
  <si>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</si>
  <si>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</si>
  <si>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</si>
  <si>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</si>
  <si>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</si>
  <si>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</si>
  <si>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</si>
  <si>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</si>
  <si>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LEFT  COUNT</t>
  </si>
  <si>
    <t>CENTER  COUNT</t>
  </si>
  <si>
    <t>RIGHT  COUNT</t>
  </si>
  <si>
    <t>QC1______________</t>
  </si>
  <si>
    <t>Photo Backup_____________</t>
  </si>
  <si>
    <t>Page _____ of ______</t>
  </si>
  <si>
    <t>Page _1____ of ___1___</t>
  </si>
  <si>
    <t>Average</t>
  </si>
  <si>
    <t>D%</t>
  </si>
  <si>
    <t>Gr</t>
  </si>
  <si>
    <t>%Sand</t>
  </si>
  <si>
    <t>Sheets:</t>
  </si>
  <si>
    <t>Dist Chart—Sediment distribution curves for surface samples</t>
  </si>
  <si>
    <t>Surface —Electronic version of pages 1 and 2 of Field Pebble Count data sheet as described in ISR study 6.6 section 4.1.2.9.  Additional data included in cells E38:W47 show calculation of significant grain sizes</t>
  </si>
  <si>
    <t>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</si>
</sst>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 wrapText="1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10" xfId="0" applyFont="1" applyFill="1" applyBorder="1" applyAlignment="1">
      <alignment horizontal="right" vertical="center" wrapText="1"/>
    </xf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1" xfId="0" applyFont="1" applyFill="1" applyBorder="1" applyAlignment="1"/>
    <xf numFmtId="0" fontId="8" fillId="0" borderId="5" xfId="0" applyFont="1" applyFill="1" applyBorder="1" applyAlignment="1"/>
    <xf numFmtId="0" fontId="8" fillId="0" borderId="14" xfId="0" applyFont="1" applyFill="1" applyBorder="1" applyAlignment="1"/>
    <xf numFmtId="0" fontId="8" fillId="0" borderId="7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16" xfId="0" applyFont="1" applyFill="1" applyBorder="1" applyAlignment="1"/>
    <xf numFmtId="0" fontId="8" fillId="0" borderId="9" xfId="0" applyFont="1" applyFill="1" applyBorder="1" applyAlignment="1"/>
    <xf numFmtId="0" fontId="8" fillId="0" borderId="17" xfId="0" applyFont="1" applyFill="1" applyBorder="1" applyAlignment="1"/>
    <xf numFmtId="0" fontId="8" fillId="0" borderId="18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4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 wrapText="1"/>
    </xf>
    <xf numFmtId="164" fontId="1" fillId="0" borderId="7" xfId="0" applyNumberFormat="1" applyFont="1" applyFill="1" applyBorder="1"/>
    <xf numFmtId="0" fontId="1" fillId="2" borderId="4" xfId="0" applyFont="1" applyFill="1" applyBorder="1" applyAlignment="1">
      <alignment horizontal="center" vertical="center"/>
    </xf>
    <xf numFmtId="164" fontId="1" fillId="2" borderId="4" xfId="0" quotePrefix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8" fillId="0" borderId="8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141.9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0"/>
          <c:order val="10"/>
          <c:tx>
            <c:v>Pebble Count Left</c:v>
          </c:tx>
          <c:spPr>
            <a:ln w="28575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xVal>
            <c:numRef>
              <c:f>Surface!$B$13:$B$28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Surface!$H$13:$H$28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7</c:v>
                </c:pt>
                <c:pt idx="7">
                  <c:v>13</c:v>
                </c:pt>
                <c:pt idx="8">
                  <c:v>24</c:v>
                </c:pt>
                <c:pt idx="9">
                  <c:v>38</c:v>
                </c:pt>
                <c:pt idx="10">
                  <c:v>50</c:v>
                </c:pt>
                <c:pt idx="11">
                  <c:v>69</c:v>
                </c:pt>
                <c:pt idx="12">
                  <c:v>88</c:v>
                </c:pt>
                <c:pt idx="13">
                  <c:v>97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7</c:v>
                </c:pt>
                <c:pt idx="7">
                  <c:v>13</c:v>
                </c:pt>
                <c:pt idx="8">
                  <c:v>24</c:v>
                </c:pt>
                <c:pt idx="9">
                  <c:v>38</c:v>
                </c:pt>
                <c:pt idx="10">
                  <c:v>50</c:v>
                </c:pt>
                <c:pt idx="11">
                  <c:v>69</c:v>
                </c:pt>
                <c:pt idx="12">
                  <c:v>88</c:v>
                </c:pt>
                <c:pt idx="13">
                  <c:v>97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120768"/>
        <c:axId val="133122688"/>
      </c:scatterChart>
      <c:valAx>
        <c:axId val="133120768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33122688"/>
        <c:crosses val="autoZero"/>
        <c:crossBetween val="midCat"/>
        <c:majorUnit val="10"/>
        <c:minorUnit val="10"/>
      </c:valAx>
      <c:valAx>
        <c:axId val="133122688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33120768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212" y="5587001"/>
          <a:ext cx="7231081" cy="385803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56" y="5580903"/>
          <a:ext cx="6958438" cy="399696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/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workbookViewId="0">
      <selection activeCell="W20" sqref="W20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X2" s="78" t="s">
        <v>0</v>
      </c>
      <c r="Y2" s="78"/>
      <c r="Z2" s="78"/>
      <c r="AA2" s="78"/>
      <c r="AB2" s="78"/>
      <c r="AC2" s="78"/>
      <c r="AD2" s="78"/>
      <c r="AE2" s="78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/>
      <c r="Z4" s="6"/>
      <c r="AA4" s="1" t="s">
        <v>5</v>
      </c>
      <c r="AB4" s="6"/>
      <c r="AC4" s="6"/>
      <c r="AD4" s="6"/>
    </row>
    <row r="5" spans="2:33" x14ac:dyDescent="0.2">
      <c r="B5" s="9" t="s">
        <v>6</v>
      </c>
      <c r="C5" s="9"/>
      <c r="D5" s="9" t="s">
        <v>7</v>
      </c>
      <c r="E5" s="9"/>
      <c r="F5" s="9"/>
      <c r="G5" s="9"/>
      <c r="J5" s="1"/>
      <c r="K5" s="9" t="s">
        <v>8</v>
      </c>
      <c r="L5" s="9" t="s">
        <v>9</v>
      </c>
      <c r="M5" s="9"/>
      <c r="N5" s="9"/>
      <c r="O5" s="9"/>
      <c r="P5" s="9"/>
      <c r="Q5" s="9"/>
      <c r="R5" s="9"/>
      <c r="S5" s="9"/>
      <c r="T5" s="9"/>
      <c r="X5" s="8" t="s">
        <v>6</v>
      </c>
      <c r="Y5" s="9"/>
      <c r="Z5" s="9"/>
      <c r="AA5" s="1" t="s">
        <v>10</v>
      </c>
      <c r="AB5" s="9"/>
      <c r="AC5" s="9"/>
      <c r="AD5" s="9"/>
    </row>
    <row r="6" spans="2:33" x14ac:dyDescent="0.2">
      <c r="B6" s="9" t="s">
        <v>11</v>
      </c>
      <c r="C6" s="9"/>
      <c r="D6" s="10">
        <v>41500</v>
      </c>
      <c r="E6" s="11">
        <v>0.50694444444444442</v>
      </c>
      <c r="F6" s="9"/>
      <c r="G6" s="9"/>
      <c r="J6" s="1"/>
      <c r="K6" s="9" t="s">
        <v>12</v>
      </c>
      <c r="L6" s="9"/>
      <c r="M6" s="9" t="s">
        <v>13</v>
      </c>
      <c r="N6" s="9"/>
      <c r="O6" s="9"/>
      <c r="P6" s="9"/>
      <c r="Q6" s="9"/>
      <c r="R6" s="9"/>
      <c r="S6" s="9"/>
      <c r="T6" s="9"/>
      <c r="U6" s="9"/>
      <c r="V6" s="9"/>
      <c r="X6" s="8" t="s">
        <v>11</v>
      </c>
      <c r="Y6" s="9"/>
      <c r="Z6" s="9"/>
      <c r="AA6" s="8" t="s">
        <v>14</v>
      </c>
      <c r="AB6" s="9"/>
      <c r="AC6" s="9"/>
      <c r="AD6" s="12"/>
    </row>
    <row r="7" spans="2:33" x14ac:dyDescent="0.2">
      <c r="B7" s="9" t="s">
        <v>14</v>
      </c>
      <c r="C7" s="9"/>
      <c r="D7" s="9"/>
      <c r="E7" s="9" t="s">
        <v>15</v>
      </c>
      <c r="F7" s="9"/>
      <c r="G7" s="9"/>
      <c r="J7" s="13"/>
      <c r="K7" s="14" t="s">
        <v>16</v>
      </c>
      <c r="L7" s="14"/>
      <c r="M7" s="15" t="s">
        <v>17</v>
      </c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18</v>
      </c>
      <c r="AB7" s="9"/>
      <c r="AC7" s="9"/>
      <c r="AD7" s="17"/>
    </row>
    <row r="8" spans="2:33" x14ac:dyDescent="0.2">
      <c r="B8" s="9" t="s">
        <v>18</v>
      </c>
      <c r="C8" s="9"/>
      <c r="D8" s="9"/>
      <c r="E8" s="9" t="s">
        <v>19</v>
      </c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20</v>
      </c>
      <c r="Y8" s="8"/>
      <c r="Z8" s="8"/>
      <c r="AA8" s="18"/>
      <c r="AB8" s="17"/>
      <c r="AC8" s="17"/>
      <c r="AD8" s="17"/>
    </row>
    <row r="9" spans="2:33" x14ac:dyDescent="0.2">
      <c r="B9" s="9" t="s">
        <v>21</v>
      </c>
      <c r="C9" s="9"/>
      <c r="D9" s="9"/>
      <c r="E9" s="9" t="s">
        <v>22</v>
      </c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79"/>
      <c r="D10" s="79"/>
      <c r="E10" s="79"/>
      <c r="F10" s="79"/>
      <c r="G10" s="79"/>
      <c r="H10" s="79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1.9" thickBot="1" x14ac:dyDescent="0.3">
      <c r="B11" s="23" t="s">
        <v>23</v>
      </c>
      <c r="C11" s="80" t="s">
        <v>24</v>
      </c>
      <c r="D11" s="80"/>
      <c r="E11" s="80"/>
      <c r="F11" s="80"/>
      <c r="G11" s="24" t="s">
        <v>25</v>
      </c>
      <c r="H11" s="24" t="s">
        <v>26</v>
      </c>
      <c r="I11" s="23" t="s">
        <v>23</v>
      </c>
      <c r="J11" s="80" t="s">
        <v>27</v>
      </c>
      <c r="K11" s="80"/>
      <c r="L11" s="80"/>
      <c r="M11" s="80"/>
      <c r="N11" s="24" t="s">
        <v>25</v>
      </c>
      <c r="O11" s="24" t="s">
        <v>26</v>
      </c>
      <c r="P11" s="23" t="s">
        <v>23</v>
      </c>
      <c r="Q11" s="80" t="s">
        <v>28</v>
      </c>
      <c r="R11" s="80"/>
      <c r="S11" s="80"/>
      <c r="T11" s="80"/>
      <c r="U11" s="24" t="s">
        <v>25</v>
      </c>
      <c r="V11" s="24" t="s">
        <v>26</v>
      </c>
      <c r="W11" s="25" t="s">
        <v>29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28" customFormat="1" ht="14.25" customHeight="1" x14ac:dyDescent="0.25">
      <c r="B12" s="52" t="s">
        <v>30</v>
      </c>
      <c r="C12" s="76"/>
      <c r="D12" s="76"/>
      <c r="E12" s="76"/>
      <c r="F12" s="76"/>
      <c r="G12" s="26">
        <v>2</v>
      </c>
      <c r="H12" s="53">
        <f>+G12</f>
        <v>2</v>
      </c>
      <c r="I12" s="52" t="s">
        <v>30</v>
      </c>
      <c r="J12" s="76"/>
      <c r="K12" s="76"/>
      <c r="L12" s="76"/>
      <c r="M12" s="76"/>
      <c r="N12" s="29"/>
      <c r="O12" s="53"/>
      <c r="P12" s="52" t="s">
        <v>30</v>
      </c>
      <c r="Q12" s="76"/>
      <c r="R12" s="76"/>
      <c r="S12" s="76"/>
      <c r="T12" s="76"/>
      <c r="U12" s="29"/>
      <c r="V12" s="53"/>
      <c r="W12" s="54">
        <f>AVERAGE(V12,O12,H12)</f>
        <v>2</v>
      </c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28" customFormat="1" ht="14.25" customHeight="1" x14ac:dyDescent="0.25">
      <c r="B13" s="52">
        <v>2</v>
      </c>
      <c r="C13" s="76"/>
      <c r="D13" s="76"/>
      <c r="E13" s="76"/>
      <c r="F13" s="76"/>
      <c r="G13" s="29"/>
      <c r="H13" s="53">
        <v>0</v>
      </c>
      <c r="I13" s="52">
        <v>2</v>
      </c>
      <c r="J13" s="76"/>
      <c r="K13" s="76"/>
      <c r="L13" s="76"/>
      <c r="M13" s="76"/>
      <c r="N13" s="29"/>
      <c r="O13" s="53"/>
      <c r="P13" s="52">
        <v>2</v>
      </c>
      <c r="Q13" s="76"/>
      <c r="R13" s="76"/>
      <c r="S13" s="76"/>
      <c r="T13" s="76"/>
      <c r="U13" s="29"/>
      <c r="V13" s="53"/>
      <c r="W13" s="54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28" customFormat="1" ht="14.25" customHeight="1" x14ac:dyDescent="0.25">
      <c r="B14" s="55">
        <v>2.8</v>
      </c>
      <c r="C14" s="76"/>
      <c r="D14" s="76"/>
      <c r="E14" s="76"/>
      <c r="F14" s="76"/>
      <c r="G14" s="29"/>
      <c r="H14" s="53">
        <f>100*G13/SUM(G$13:G$28)</f>
        <v>0</v>
      </c>
      <c r="I14" s="55">
        <v>2.8</v>
      </c>
      <c r="J14" s="76"/>
      <c r="K14" s="76"/>
      <c r="L14" s="76"/>
      <c r="M14" s="76"/>
      <c r="N14" s="29"/>
      <c r="O14" s="53"/>
      <c r="P14" s="55">
        <v>2.8</v>
      </c>
      <c r="Q14" s="76"/>
      <c r="R14" s="76"/>
      <c r="S14" s="76"/>
      <c r="T14" s="76"/>
      <c r="U14" s="29"/>
      <c r="V14" s="53"/>
      <c r="W14" s="54">
        <f t="shared" ref="W14:W28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28" customFormat="1" ht="14.25" customHeight="1" x14ac:dyDescent="0.25">
      <c r="B15" s="52">
        <v>4</v>
      </c>
      <c r="C15" s="76"/>
      <c r="D15" s="76"/>
      <c r="E15" s="76"/>
      <c r="F15" s="76"/>
      <c r="G15" s="29"/>
      <c r="H15" s="53">
        <f>100*G14/SUM(G$13:G$28)+H14</f>
        <v>0</v>
      </c>
      <c r="I15" s="52">
        <v>4</v>
      </c>
      <c r="J15" s="76"/>
      <c r="K15" s="76"/>
      <c r="L15" s="76"/>
      <c r="M15" s="76"/>
      <c r="N15" s="29"/>
      <c r="O15" s="53"/>
      <c r="P15" s="52">
        <v>4</v>
      </c>
      <c r="Q15" s="76"/>
      <c r="R15" s="76"/>
      <c r="S15" s="76"/>
      <c r="T15" s="76"/>
      <c r="U15" s="29"/>
      <c r="V15" s="53"/>
      <c r="W15" s="54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28" customFormat="1" ht="18" customHeight="1" x14ac:dyDescent="0.3">
      <c r="B16" s="52">
        <v>5.6</v>
      </c>
      <c r="C16" s="76"/>
      <c r="D16" s="76"/>
      <c r="E16" s="76"/>
      <c r="F16" s="76"/>
      <c r="G16" s="29">
        <v>2</v>
      </c>
      <c r="H16" s="53">
        <f t="shared" ref="H16:H28" si="1">100*G15/SUM(G$13:G$28)+H15</f>
        <v>0</v>
      </c>
      <c r="I16" s="52">
        <v>5.6</v>
      </c>
      <c r="J16" s="76"/>
      <c r="K16" s="76"/>
      <c r="L16" s="76"/>
      <c r="M16" s="76"/>
      <c r="N16" s="29"/>
      <c r="O16" s="53"/>
      <c r="P16" s="52">
        <v>5.6</v>
      </c>
      <c r="Q16" s="76"/>
      <c r="R16" s="76"/>
      <c r="S16" s="76"/>
      <c r="T16" s="76"/>
      <c r="U16" s="29"/>
      <c r="V16" s="53"/>
      <c r="W16" s="54">
        <f t="shared" si="0"/>
        <v>0</v>
      </c>
      <c r="X16" s="30" t="s">
        <v>31</v>
      </c>
      <c r="Y16" s="31"/>
      <c r="Z16" s="31"/>
      <c r="AA16" s="32"/>
      <c r="AB16" s="33"/>
      <c r="AC16" s="33"/>
      <c r="AD16" s="33"/>
      <c r="AE16" s="33"/>
      <c r="AF16" s="33"/>
      <c r="AG16" s="1"/>
    </row>
    <row r="17" spans="2:33" s="28" customFormat="1" ht="14.25" customHeight="1" x14ac:dyDescent="0.25">
      <c r="B17" s="52">
        <v>8</v>
      </c>
      <c r="C17" s="76"/>
      <c r="D17" s="76"/>
      <c r="E17" s="76"/>
      <c r="F17" s="76"/>
      <c r="G17" s="29">
        <v>1</v>
      </c>
      <c r="H17" s="53">
        <f t="shared" si="1"/>
        <v>2</v>
      </c>
      <c r="I17" s="52">
        <v>8</v>
      </c>
      <c r="J17" s="76"/>
      <c r="K17" s="76"/>
      <c r="L17" s="76"/>
      <c r="M17" s="76"/>
      <c r="N17" s="29"/>
      <c r="O17" s="53"/>
      <c r="P17" s="52">
        <v>8</v>
      </c>
      <c r="Q17" s="76"/>
      <c r="R17" s="76"/>
      <c r="S17" s="76"/>
      <c r="T17" s="76"/>
      <c r="U17" s="29"/>
      <c r="V17" s="53"/>
      <c r="W17" s="54">
        <f t="shared" si="0"/>
        <v>2</v>
      </c>
      <c r="X17" s="33" t="s">
        <v>32</v>
      </c>
      <c r="Y17" s="77" t="s">
        <v>33</v>
      </c>
      <c r="Z17" s="77"/>
      <c r="AA17" s="77"/>
      <c r="AB17" s="77"/>
      <c r="AC17" s="77"/>
      <c r="AD17" s="77"/>
      <c r="AE17" s="77"/>
      <c r="AF17" s="77"/>
      <c r="AG17" s="8"/>
    </row>
    <row r="18" spans="2:33" s="28" customFormat="1" ht="14.25" customHeight="1" x14ac:dyDescent="0.25">
      <c r="B18" s="52">
        <v>11</v>
      </c>
      <c r="C18" s="76"/>
      <c r="D18" s="76"/>
      <c r="E18" s="76"/>
      <c r="F18" s="76"/>
      <c r="G18" s="29">
        <v>4</v>
      </c>
      <c r="H18" s="53">
        <f t="shared" si="1"/>
        <v>3</v>
      </c>
      <c r="I18" s="52">
        <v>11</v>
      </c>
      <c r="J18" s="76"/>
      <c r="K18" s="76"/>
      <c r="L18" s="76"/>
      <c r="M18" s="76"/>
      <c r="N18" s="29"/>
      <c r="O18" s="53"/>
      <c r="P18" s="52">
        <v>11</v>
      </c>
      <c r="Q18" s="76"/>
      <c r="R18" s="76"/>
      <c r="S18" s="76"/>
      <c r="T18" s="76"/>
      <c r="U18" s="29"/>
      <c r="V18" s="53"/>
      <c r="W18" s="54">
        <f t="shared" si="0"/>
        <v>3</v>
      </c>
      <c r="X18" s="34"/>
      <c r="Y18" s="70"/>
      <c r="Z18" s="71"/>
      <c r="AA18" s="71"/>
      <c r="AB18" s="71"/>
      <c r="AC18" s="71"/>
      <c r="AD18" s="71"/>
      <c r="AE18" s="71"/>
      <c r="AF18" s="72"/>
    </row>
    <row r="19" spans="2:33" s="28" customFormat="1" ht="14.25" customHeight="1" x14ac:dyDescent="0.25">
      <c r="B19" s="52">
        <v>16</v>
      </c>
      <c r="C19" s="76"/>
      <c r="D19" s="76"/>
      <c r="E19" s="76"/>
      <c r="F19" s="76"/>
      <c r="G19" s="29">
        <v>6</v>
      </c>
      <c r="H19" s="53">
        <f t="shared" si="1"/>
        <v>7</v>
      </c>
      <c r="I19" s="52">
        <v>16</v>
      </c>
      <c r="J19" s="76"/>
      <c r="K19" s="76"/>
      <c r="L19" s="76"/>
      <c r="M19" s="76"/>
      <c r="N19" s="29"/>
      <c r="O19" s="53"/>
      <c r="P19" s="52">
        <v>16</v>
      </c>
      <c r="Q19" s="76"/>
      <c r="R19" s="76"/>
      <c r="S19" s="76"/>
      <c r="T19" s="76"/>
      <c r="U19" s="29"/>
      <c r="V19" s="53"/>
      <c r="W19" s="54">
        <f t="shared" si="0"/>
        <v>7</v>
      </c>
      <c r="X19" s="34"/>
      <c r="Y19" s="70"/>
      <c r="Z19" s="71"/>
      <c r="AA19" s="71"/>
      <c r="AB19" s="71"/>
      <c r="AC19" s="71"/>
      <c r="AD19" s="71"/>
      <c r="AE19" s="71"/>
      <c r="AF19" s="72"/>
    </row>
    <row r="20" spans="2:33" s="28" customFormat="1" ht="14.25" customHeight="1" x14ac:dyDescent="0.25">
      <c r="B20" s="52">
        <v>22.5</v>
      </c>
      <c r="C20" s="76"/>
      <c r="D20" s="76"/>
      <c r="E20" s="76"/>
      <c r="F20" s="76"/>
      <c r="G20" s="29">
        <v>11</v>
      </c>
      <c r="H20" s="53">
        <f t="shared" si="1"/>
        <v>13</v>
      </c>
      <c r="I20" s="52">
        <v>22.5</v>
      </c>
      <c r="J20" s="76"/>
      <c r="K20" s="76"/>
      <c r="L20" s="76"/>
      <c r="M20" s="76"/>
      <c r="N20" s="29"/>
      <c r="O20" s="53"/>
      <c r="P20" s="52">
        <v>22.5</v>
      </c>
      <c r="Q20" s="76"/>
      <c r="R20" s="76"/>
      <c r="S20" s="76"/>
      <c r="T20" s="76"/>
      <c r="U20" s="29"/>
      <c r="V20" s="53"/>
      <c r="W20" s="54">
        <f t="shared" si="0"/>
        <v>13</v>
      </c>
      <c r="X20" s="27"/>
      <c r="Y20" s="70"/>
      <c r="Z20" s="71"/>
      <c r="AA20" s="71"/>
      <c r="AB20" s="71"/>
      <c r="AC20" s="71"/>
      <c r="AD20" s="71"/>
      <c r="AE20" s="71"/>
      <c r="AF20" s="72"/>
    </row>
    <row r="21" spans="2:33" s="28" customFormat="1" ht="14.25" customHeight="1" x14ac:dyDescent="0.25">
      <c r="B21" s="52">
        <v>32</v>
      </c>
      <c r="C21" s="76"/>
      <c r="D21" s="76"/>
      <c r="E21" s="76"/>
      <c r="F21" s="76"/>
      <c r="G21" s="29">
        <v>14</v>
      </c>
      <c r="H21" s="53">
        <f t="shared" si="1"/>
        <v>24</v>
      </c>
      <c r="I21" s="52">
        <v>32</v>
      </c>
      <c r="J21" s="76"/>
      <c r="K21" s="76"/>
      <c r="L21" s="76"/>
      <c r="M21" s="76"/>
      <c r="N21" s="29"/>
      <c r="O21" s="53"/>
      <c r="P21" s="52">
        <v>32</v>
      </c>
      <c r="Q21" s="76"/>
      <c r="R21" s="76"/>
      <c r="S21" s="76"/>
      <c r="T21" s="76"/>
      <c r="U21" s="29"/>
      <c r="V21" s="53"/>
      <c r="W21" s="54">
        <f t="shared" si="0"/>
        <v>24</v>
      </c>
      <c r="X21" s="27"/>
      <c r="Y21" s="70"/>
      <c r="Z21" s="71"/>
      <c r="AA21" s="71"/>
      <c r="AB21" s="71"/>
      <c r="AC21" s="71"/>
      <c r="AD21" s="71"/>
      <c r="AE21" s="71"/>
      <c r="AF21" s="72"/>
    </row>
    <row r="22" spans="2:33" s="28" customFormat="1" ht="14.25" customHeight="1" x14ac:dyDescent="0.25">
      <c r="B22" s="52">
        <v>45</v>
      </c>
      <c r="C22" s="76"/>
      <c r="D22" s="76"/>
      <c r="E22" s="76"/>
      <c r="F22" s="76"/>
      <c r="G22" s="29">
        <v>12</v>
      </c>
      <c r="H22" s="53">
        <f t="shared" si="1"/>
        <v>38</v>
      </c>
      <c r="I22" s="52">
        <v>45</v>
      </c>
      <c r="J22" s="76"/>
      <c r="K22" s="76"/>
      <c r="L22" s="76"/>
      <c r="M22" s="76"/>
      <c r="N22" s="29"/>
      <c r="O22" s="53"/>
      <c r="P22" s="52">
        <v>45</v>
      </c>
      <c r="Q22" s="76"/>
      <c r="R22" s="76"/>
      <c r="S22" s="76"/>
      <c r="T22" s="76"/>
      <c r="U22" s="29"/>
      <c r="V22" s="53"/>
      <c r="W22" s="54">
        <f t="shared" si="0"/>
        <v>38</v>
      </c>
      <c r="X22" s="27"/>
      <c r="Y22" s="70"/>
      <c r="Z22" s="71"/>
      <c r="AA22" s="71"/>
      <c r="AB22" s="71"/>
      <c r="AC22" s="71"/>
      <c r="AD22" s="71"/>
      <c r="AE22" s="71"/>
      <c r="AF22" s="72"/>
    </row>
    <row r="23" spans="2:33" s="28" customFormat="1" ht="14.25" customHeight="1" x14ac:dyDescent="0.25">
      <c r="B23" s="56">
        <v>64</v>
      </c>
      <c r="C23" s="76"/>
      <c r="D23" s="76"/>
      <c r="E23" s="76"/>
      <c r="F23" s="76"/>
      <c r="G23" s="29">
        <v>19</v>
      </c>
      <c r="H23" s="53">
        <f t="shared" si="1"/>
        <v>50</v>
      </c>
      <c r="I23" s="56">
        <v>64</v>
      </c>
      <c r="J23" s="76"/>
      <c r="K23" s="76"/>
      <c r="L23" s="76"/>
      <c r="M23" s="76"/>
      <c r="N23" s="29"/>
      <c r="O23" s="53"/>
      <c r="P23" s="56">
        <v>64</v>
      </c>
      <c r="Q23" s="76"/>
      <c r="R23" s="76"/>
      <c r="S23" s="76"/>
      <c r="T23" s="76"/>
      <c r="U23" s="29"/>
      <c r="V23" s="53"/>
      <c r="W23" s="54">
        <f t="shared" si="0"/>
        <v>50</v>
      </c>
      <c r="X23" s="27"/>
      <c r="Y23" s="70"/>
      <c r="Z23" s="71"/>
      <c r="AA23" s="71"/>
      <c r="AB23" s="71"/>
      <c r="AC23" s="71"/>
      <c r="AD23" s="71"/>
      <c r="AE23" s="71"/>
      <c r="AF23" s="72"/>
    </row>
    <row r="24" spans="2:33" s="28" customFormat="1" ht="14.25" customHeight="1" x14ac:dyDescent="0.25">
      <c r="B24" s="52">
        <v>90</v>
      </c>
      <c r="C24" s="76"/>
      <c r="D24" s="76"/>
      <c r="E24" s="76"/>
      <c r="F24" s="76"/>
      <c r="G24" s="29">
        <v>19</v>
      </c>
      <c r="H24" s="53">
        <f t="shared" si="1"/>
        <v>69</v>
      </c>
      <c r="I24" s="52">
        <v>90</v>
      </c>
      <c r="J24" s="76"/>
      <c r="K24" s="76"/>
      <c r="L24" s="76"/>
      <c r="M24" s="76"/>
      <c r="N24" s="29"/>
      <c r="O24" s="53"/>
      <c r="P24" s="52">
        <v>90</v>
      </c>
      <c r="Q24" s="76"/>
      <c r="R24" s="76"/>
      <c r="S24" s="76"/>
      <c r="T24" s="76"/>
      <c r="U24" s="29"/>
      <c r="V24" s="53"/>
      <c r="W24" s="54">
        <f t="shared" si="0"/>
        <v>69</v>
      </c>
      <c r="X24" s="27"/>
      <c r="Y24" s="70"/>
      <c r="Z24" s="71"/>
      <c r="AA24" s="71"/>
      <c r="AB24" s="71"/>
      <c r="AC24" s="71"/>
      <c r="AD24" s="71"/>
      <c r="AE24" s="71"/>
      <c r="AF24" s="72"/>
    </row>
    <row r="25" spans="2:33" s="28" customFormat="1" ht="14.25" customHeight="1" x14ac:dyDescent="0.25">
      <c r="B25" s="55">
        <v>128</v>
      </c>
      <c r="C25" s="76"/>
      <c r="D25" s="76"/>
      <c r="E25" s="76"/>
      <c r="F25" s="76"/>
      <c r="G25" s="29">
        <v>9</v>
      </c>
      <c r="H25" s="53">
        <f t="shared" si="1"/>
        <v>88</v>
      </c>
      <c r="I25" s="55">
        <v>128</v>
      </c>
      <c r="J25" s="76"/>
      <c r="K25" s="76"/>
      <c r="L25" s="76"/>
      <c r="M25" s="76"/>
      <c r="N25" s="29"/>
      <c r="O25" s="53"/>
      <c r="P25" s="55">
        <v>128</v>
      </c>
      <c r="Q25" s="76"/>
      <c r="R25" s="76"/>
      <c r="S25" s="76"/>
      <c r="T25" s="76"/>
      <c r="U25" s="29"/>
      <c r="V25" s="53"/>
      <c r="W25" s="54">
        <f t="shared" si="0"/>
        <v>88</v>
      </c>
      <c r="X25" s="27"/>
      <c r="Y25" s="70"/>
      <c r="Z25" s="71"/>
      <c r="AA25" s="71"/>
      <c r="AB25" s="71"/>
      <c r="AC25" s="71"/>
      <c r="AD25" s="71"/>
      <c r="AE25" s="71"/>
      <c r="AF25" s="72"/>
    </row>
    <row r="26" spans="2:33" s="28" customFormat="1" ht="14.25" customHeight="1" x14ac:dyDescent="0.25">
      <c r="B26" s="55">
        <v>180</v>
      </c>
      <c r="C26" s="76"/>
      <c r="D26" s="76"/>
      <c r="E26" s="76"/>
      <c r="F26" s="76"/>
      <c r="G26" s="29">
        <v>3</v>
      </c>
      <c r="H26" s="53">
        <f t="shared" si="1"/>
        <v>97</v>
      </c>
      <c r="I26" s="55">
        <v>180</v>
      </c>
      <c r="J26" s="76"/>
      <c r="K26" s="76"/>
      <c r="L26" s="76"/>
      <c r="M26" s="76"/>
      <c r="N26" s="29"/>
      <c r="O26" s="53"/>
      <c r="P26" s="55">
        <v>180</v>
      </c>
      <c r="Q26" s="76"/>
      <c r="R26" s="76"/>
      <c r="S26" s="76"/>
      <c r="T26" s="76"/>
      <c r="U26" s="29"/>
      <c r="V26" s="53"/>
      <c r="W26" s="54">
        <f t="shared" si="0"/>
        <v>97</v>
      </c>
      <c r="X26" s="27"/>
      <c r="Y26" s="70"/>
      <c r="Z26" s="71"/>
      <c r="AA26" s="71"/>
      <c r="AB26" s="71"/>
      <c r="AC26" s="71"/>
      <c r="AD26" s="71"/>
      <c r="AE26" s="71"/>
      <c r="AF26" s="72"/>
    </row>
    <row r="27" spans="2:33" s="28" customFormat="1" ht="14.25" customHeight="1" x14ac:dyDescent="0.25">
      <c r="B27" s="55">
        <v>256</v>
      </c>
      <c r="C27" s="76"/>
      <c r="D27" s="76"/>
      <c r="E27" s="76"/>
      <c r="F27" s="76"/>
      <c r="G27" s="29"/>
      <c r="H27" s="53">
        <f t="shared" si="1"/>
        <v>100</v>
      </c>
      <c r="I27" s="55">
        <v>256</v>
      </c>
      <c r="J27" s="76"/>
      <c r="K27" s="76"/>
      <c r="L27" s="76"/>
      <c r="M27" s="76"/>
      <c r="N27" s="29"/>
      <c r="O27" s="53"/>
      <c r="P27" s="55">
        <v>256</v>
      </c>
      <c r="Q27" s="76"/>
      <c r="R27" s="76"/>
      <c r="S27" s="76"/>
      <c r="T27" s="76"/>
      <c r="U27" s="29"/>
      <c r="V27" s="53"/>
      <c r="W27" s="54">
        <f t="shared" si="0"/>
        <v>100</v>
      </c>
      <c r="X27" s="27"/>
      <c r="Y27" s="70"/>
      <c r="Z27" s="71"/>
      <c r="AA27" s="71"/>
      <c r="AB27" s="71"/>
      <c r="AC27" s="71"/>
      <c r="AD27" s="71"/>
      <c r="AE27" s="71"/>
      <c r="AF27" s="72"/>
    </row>
    <row r="28" spans="2:33" s="28" customFormat="1" ht="18" thickBot="1" x14ac:dyDescent="0.35">
      <c r="B28" s="55">
        <v>360</v>
      </c>
      <c r="C28" s="76"/>
      <c r="D28" s="76"/>
      <c r="E28" s="76"/>
      <c r="F28" s="76"/>
      <c r="G28" s="35"/>
      <c r="H28" s="53">
        <f t="shared" si="1"/>
        <v>100</v>
      </c>
      <c r="I28" s="55">
        <v>360</v>
      </c>
      <c r="J28" s="76"/>
      <c r="K28" s="76"/>
      <c r="L28" s="76"/>
      <c r="M28" s="76"/>
      <c r="N28" s="29"/>
      <c r="O28" s="53"/>
      <c r="P28" s="55">
        <v>360</v>
      </c>
      <c r="Q28" s="76"/>
      <c r="R28" s="76"/>
      <c r="S28" s="76"/>
      <c r="T28" s="76"/>
      <c r="U28" s="29"/>
      <c r="V28" s="53"/>
      <c r="W28" s="54">
        <f t="shared" si="0"/>
        <v>100</v>
      </c>
      <c r="X28" s="27"/>
      <c r="Y28" s="70"/>
      <c r="Z28" s="71"/>
      <c r="AA28" s="71"/>
      <c r="AB28" s="71"/>
      <c r="AC28" s="71"/>
      <c r="AD28" s="71"/>
      <c r="AE28" s="71"/>
      <c r="AF28" s="72"/>
      <c r="AG28" s="36"/>
    </row>
    <row r="29" spans="2:33" s="28" customFormat="1" ht="14.25" customHeight="1" x14ac:dyDescent="0.25">
      <c r="H29" s="37"/>
      <c r="X29" s="27"/>
      <c r="Y29" s="70"/>
      <c r="Z29" s="71"/>
      <c r="AA29" s="71"/>
      <c r="AB29" s="71"/>
      <c r="AC29" s="71"/>
      <c r="AD29" s="71"/>
      <c r="AE29" s="71"/>
      <c r="AF29" s="72"/>
    </row>
    <row r="30" spans="2:33" s="28" customFormat="1" ht="15" customHeight="1" thickBot="1" x14ac:dyDescent="0.3">
      <c r="C30" s="75" t="s">
        <v>34</v>
      </c>
      <c r="D30" s="75"/>
      <c r="E30" s="75"/>
      <c r="F30" s="75"/>
      <c r="G30" s="75"/>
      <c r="H30" s="75"/>
      <c r="I30" s="38"/>
      <c r="J30" s="75" t="s">
        <v>35</v>
      </c>
      <c r="K30" s="75"/>
      <c r="L30" s="75"/>
      <c r="M30" s="75"/>
      <c r="N30" s="75"/>
      <c r="O30" s="75"/>
      <c r="P30" s="38"/>
      <c r="Q30" s="75" t="s">
        <v>36</v>
      </c>
      <c r="R30" s="75"/>
      <c r="S30" s="75"/>
      <c r="T30" s="75"/>
      <c r="U30" s="75"/>
      <c r="V30" s="75"/>
      <c r="X30" s="27"/>
      <c r="Y30" s="70"/>
      <c r="Z30" s="71"/>
      <c r="AA30" s="71"/>
      <c r="AB30" s="71"/>
      <c r="AC30" s="71"/>
      <c r="AD30" s="71"/>
      <c r="AE30" s="71"/>
      <c r="AF30" s="72"/>
    </row>
    <row r="31" spans="2:33" s="28" customFormat="1" ht="13.9" x14ac:dyDescent="0.25">
      <c r="C31" s="39"/>
      <c r="D31" s="40"/>
      <c r="E31" s="40"/>
      <c r="F31" s="40"/>
      <c r="G31" s="73"/>
      <c r="H31" s="74"/>
      <c r="I31" s="31"/>
      <c r="J31" s="39"/>
      <c r="K31" s="40"/>
      <c r="L31" s="40"/>
      <c r="M31" s="40"/>
      <c r="N31" s="73"/>
      <c r="O31" s="74"/>
      <c r="Q31" s="39"/>
      <c r="R31" s="40"/>
      <c r="S31" s="40"/>
      <c r="T31" s="40"/>
      <c r="U31" s="73"/>
      <c r="V31" s="74"/>
    </row>
    <row r="32" spans="2:33" s="28" customFormat="1" ht="13.9" x14ac:dyDescent="0.25">
      <c r="C32" s="41"/>
      <c r="D32" s="42"/>
      <c r="E32" s="42"/>
      <c r="F32" s="42"/>
      <c r="G32" s="65"/>
      <c r="H32" s="66"/>
      <c r="I32" s="31"/>
      <c r="J32" s="41"/>
      <c r="K32" s="42"/>
      <c r="L32" s="42"/>
      <c r="M32" s="42"/>
      <c r="N32" s="65"/>
      <c r="O32" s="66"/>
      <c r="Q32" s="41"/>
      <c r="R32" s="42"/>
      <c r="S32" s="42"/>
      <c r="T32" s="42"/>
      <c r="U32" s="65"/>
      <c r="V32" s="66"/>
      <c r="X32" s="1"/>
      <c r="AA32" s="1"/>
      <c r="AC32" s="1"/>
      <c r="AD32" s="37"/>
      <c r="AF32" s="43"/>
    </row>
    <row r="33" spans="2:32" s="28" customFormat="1" ht="17.45" x14ac:dyDescent="0.25">
      <c r="C33" s="41"/>
      <c r="D33" s="42"/>
      <c r="E33" s="42"/>
      <c r="F33" s="42"/>
      <c r="G33" s="65"/>
      <c r="H33" s="66"/>
      <c r="I33" s="31"/>
      <c r="J33" s="41"/>
      <c r="K33" s="42"/>
      <c r="L33" s="42"/>
      <c r="M33" s="42"/>
      <c r="N33" s="65"/>
      <c r="O33" s="66"/>
      <c r="Q33" s="41"/>
      <c r="R33" s="42"/>
      <c r="S33" s="42"/>
      <c r="T33" s="42"/>
      <c r="U33" s="65"/>
      <c r="V33" s="66"/>
      <c r="Y33" s="44"/>
      <c r="Z33" s="67"/>
      <c r="AA33" s="67"/>
      <c r="AB33" s="67"/>
      <c r="AC33" s="38"/>
      <c r="AE33" s="17"/>
      <c r="AF33" s="45"/>
    </row>
    <row r="34" spans="2:32" s="28" customFormat="1" ht="18" thickBot="1" x14ac:dyDescent="0.3">
      <c r="C34" s="46"/>
      <c r="D34" s="47"/>
      <c r="E34" s="47"/>
      <c r="F34" s="47"/>
      <c r="G34" s="68"/>
      <c r="H34" s="69"/>
      <c r="I34" s="31"/>
      <c r="J34" s="46"/>
      <c r="K34" s="47"/>
      <c r="L34" s="47"/>
      <c r="M34" s="47"/>
      <c r="N34" s="48"/>
      <c r="O34" s="49"/>
      <c r="Q34" s="46"/>
      <c r="R34" s="47"/>
      <c r="S34" s="47"/>
      <c r="T34" s="47"/>
      <c r="U34" s="68"/>
      <c r="V34" s="69"/>
      <c r="Y34" s="44"/>
      <c r="Z34" s="67"/>
      <c r="AA34" s="67"/>
      <c r="AB34" s="67"/>
      <c r="AC34" s="38"/>
      <c r="AE34" s="17"/>
      <c r="AF34" s="45"/>
    </row>
    <row r="35" spans="2:32" s="28" customFormat="1" ht="13.9" x14ac:dyDescent="0.25">
      <c r="B35" s="1" t="s">
        <v>37</v>
      </c>
      <c r="C35" s="28" t="s">
        <v>48</v>
      </c>
      <c r="G35" s="1"/>
      <c r="H35" s="37"/>
      <c r="K35" s="1" t="s">
        <v>38</v>
      </c>
      <c r="L35" s="1"/>
      <c r="M35" s="1">
        <v>905</v>
      </c>
      <c r="N35" s="1"/>
      <c r="R35" s="43"/>
      <c r="S35" s="43"/>
      <c r="T35" s="43"/>
      <c r="V35" s="43" t="s">
        <v>40</v>
      </c>
      <c r="X35" s="1" t="s">
        <v>37</v>
      </c>
      <c r="Y35" s="1"/>
      <c r="Z35" s="1"/>
      <c r="AA35" s="1" t="s">
        <v>38</v>
      </c>
      <c r="AB35" s="1"/>
      <c r="AD35" s="1"/>
      <c r="AE35" s="1"/>
      <c r="AF35" s="43" t="s">
        <v>39</v>
      </c>
    </row>
    <row r="36" spans="2:32" s="28" customFormat="1" ht="13.9" x14ac:dyDescent="0.25">
      <c r="G36" s="31"/>
      <c r="H36" s="50"/>
      <c r="I36" s="31"/>
      <c r="J36" s="31"/>
      <c r="K36" s="31"/>
      <c r="L36" s="31"/>
      <c r="M36" s="31"/>
      <c r="N36" s="32"/>
      <c r="O36" s="33"/>
      <c r="P36" s="33"/>
      <c r="Q36" s="33"/>
      <c r="R36" s="33"/>
      <c r="S36" s="33"/>
      <c r="T36" s="33"/>
      <c r="Z36" s="38"/>
      <c r="AA36" s="51"/>
      <c r="AB36" s="38"/>
      <c r="AD36" s="33"/>
      <c r="AE36" s="33"/>
    </row>
    <row r="37" spans="2:32" s="28" customFormat="1" ht="13.9" x14ac:dyDescent="0.25">
      <c r="H37" s="37"/>
      <c r="Y37" s="33"/>
      <c r="Z37" s="31"/>
      <c r="AA37" s="31"/>
      <c r="AB37" s="32"/>
      <c r="AC37" s="33"/>
      <c r="AD37" s="33"/>
      <c r="AE37" s="33"/>
    </row>
    <row r="38" spans="2:32" s="28" customFormat="1" ht="13.9" x14ac:dyDescent="0.25">
      <c r="E38" s="57"/>
      <c r="F38" s="57"/>
      <c r="G38" s="57"/>
      <c r="H38" s="58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 t="s">
        <v>41</v>
      </c>
      <c r="Y38" s="31"/>
      <c r="Z38" s="31"/>
      <c r="AA38" s="31"/>
      <c r="AB38" s="32"/>
      <c r="AC38" s="33"/>
      <c r="AE38" s="33"/>
    </row>
    <row r="39" spans="2:32" s="28" customFormat="1" ht="14.45" x14ac:dyDescent="0.3">
      <c r="E39" s="59" t="s">
        <v>42</v>
      </c>
      <c r="F39" s="59" t="s">
        <v>23</v>
      </c>
      <c r="G39" s="57"/>
      <c r="H39" s="57"/>
      <c r="I39" s="57"/>
      <c r="J39" s="57"/>
      <c r="K39" s="57"/>
      <c r="L39" s="59" t="s">
        <v>42</v>
      </c>
      <c r="M39" s="59" t="s">
        <v>23</v>
      </c>
      <c r="N39" s="57"/>
      <c r="O39" s="57"/>
      <c r="P39" s="57"/>
      <c r="Q39" s="57"/>
      <c r="R39" s="57"/>
      <c r="S39" s="59" t="s">
        <v>42</v>
      </c>
      <c r="T39" s="59" t="s">
        <v>23</v>
      </c>
      <c r="U39" s="57"/>
      <c r="V39" s="57"/>
      <c r="W39" s="59" t="s">
        <v>23</v>
      </c>
      <c r="Y39" s="31"/>
      <c r="Z39" s="31"/>
      <c r="AA39" s="31"/>
      <c r="AB39" s="32"/>
      <c r="AC39" s="33"/>
      <c r="AE39" s="33"/>
    </row>
    <row r="40" spans="2:32" s="28" customFormat="1" ht="14.45" x14ac:dyDescent="0.3">
      <c r="E40" s="59">
        <v>16</v>
      </c>
      <c r="F40" s="60">
        <f ca="1">10^(FORECAST(E40,LOG(OFFSET(B$13:B$28,MATCH(E40,H$13:H$28,1)-1,0,2)),OFFSET(H$13:H$28,MATCH(E40,H$13:H$28,1)-1,0,2)))</f>
        <v>24.768569018916462</v>
      </c>
      <c r="G40" s="57"/>
      <c r="H40" s="57"/>
      <c r="I40" s="57"/>
      <c r="J40" s="57"/>
      <c r="K40" s="57"/>
      <c r="L40" s="59">
        <v>16</v>
      </c>
      <c r="M40" s="60"/>
      <c r="N40" s="57"/>
      <c r="O40" s="57"/>
      <c r="P40" s="57"/>
      <c r="Q40" s="57"/>
      <c r="R40" s="57"/>
      <c r="S40" s="59">
        <v>16</v>
      </c>
      <c r="T40" s="60"/>
      <c r="U40" s="57"/>
      <c r="V40" s="61"/>
      <c r="W40" s="60">
        <f ca="1">10^(FORECAST(S40,LOG(OFFSET(P$13:P$28,MATCH(S40,W$13:W$28,1)-1,0,2)),OFFSET(W$13:W$28,MATCH(S40,W$13:W$28,1)-1,0,2)))</f>
        <v>24.768569018916462</v>
      </c>
    </row>
    <row r="41" spans="2:32" s="28" customFormat="1" ht="14.45" x14ac:dyDescent="0.3">
      <c r="E41" s="59">
        <v>50</v>
      </c>
      <c r="F41" s="60">
        <f ca="1">10^(FORECAST(E41,LOG(OFFSET(B$13:B$28,MATCH(E41,H$13:H$28,1)-1,0,2)),OFFSET(H$13:H$28,MATCH(E41,H$13:H$28,1)-1,0,2)))</f>
        <v>63.999999999999979</v>
      </c>
      <c r="G41" s="57"/>
      <c r="H41" s="57"/>
      <c r="I41" s="57"/>
      <c r="J41" s="57"/>
      <c r="K41" s="57"/>
      <c r="L41" s="59">
        <v>50</v>
      </c>
      <c r="M41" s="60"/>
      <c r="N41" s="57"/>
      <c r="O41" s="57"/>
      <c r="P41" s="57"/>
      <c r="Q41" s="57"/>
      <c r="R41" s="57"/>
      <c r="S41" s="59">
        <v>50</v>
      </c>
      <c r="T41" s="60"/>
      <c r="U41" s="57"/>
      <c r="V41" s="61"/>
      <c r="W41" s="60">
        <f t="shared" ref="W41:W43" ca="1" si="2">10^(FORECAST(S41,LOG(OFFSET(P$13:P$28,MATCH(S41,W$13:W$28,1)-1,0,2)),OFFSET(W$13:W$28,MATCH(S41,W$13:W$28,1)-1,0,2)))</f>
        <v>63.999999999999979</v>
      </c>
    </row>
    <row r="42" spans="2:32" s="28" customFormat="1" ht="15" x14ac:dyDescent="0.25">
      <c r="E42" s="59">
        <v>84</v>
      </c>
      <c r="F42" s="60">
        <f t="shared" ref="F42:F43" ca="1" si="3">10^(FORECAST(E42,LOG(OFFSET(B$13:B$28,MATCH(E42,H$13:H$28,1)-1,0,2)),OFFSET(H$13:H$28,MATCH(E42,H$13:H$28,1)-1,0,2)))</f>
        <v>118.85194513877134</v>
      </c>
      <c r="G42" s="57"/>
      <c r="H42" s="57"/>
      <c r="I42" s="57"/>
      <c r="J42" s="57"/>
      <c r="K42" s="57"/>
      <c r="L42" s="59">
        <v>84</v>
      </c>
      <c r="M42" s="60"/>
      <c r="N42" s="57"/>
      <c r="O42" s="57"/>
      <c r="P42" s="57"/>
      <c r="Q42" s="57"/>
      <c r="R42" s="57"/>
      <c r="S42" s="59">
        <v>84</v>
      </c>
      <c r="T42" s="60"/>
      <c r="U42" s="57"/>
      <c r="V42" s="61"/>
      <c r="W42" s="60">
        <f t="shared" ca="1" si="2"/>
        <v>118.85194513877134</v>
      </c>
    </row>
    <row r="43" spans="2:32" s="28" customFormat="1" ht="15" x14ac:dyDescent="0.25">
      <c r="E43" s="59">
        <v>90</v>
      </c>
      <c r="F43" s="60">
        <f t="shared" ca="1" si="3"/>
        <v>138.0742698480214</v>
      </c>
      <c r="G43" s="57"/>
      <c r="H43" s="57"/>
      <c r="I43" s="57"/>
      <c r="J43" s="57"/>
      <c r="K43" s="57"/>
      <c r="L43" s="59">
        <v>90</v>
      </c>
      <c r="M43" s="60"/>
      <c r="N43" s="57"/>
      <c r="O43" s="57"/>
      <c r="P43" s="57"/>
      <c r="Q43" s="57"/>
      <c r="R43" s="57"/>
      <c r="S43" s="59">
        <v>90</v>
      </c>
      <c r="T43" s="60"/>
      <c r="U43" s="57"/>
      <c r="V43" s="61"/>
      <c r="W43" s="60">
        <f t="shared" ca="1" si="2"/>
        <v>138.0742698480214</v>
      </c>
    </row>
    <row r="44" spans="2:32" s="28" customFormat="1" ht="15" x14ac:dyDescent="0.25">
      <c r="E44" s="62"/>
      <c r="F44" s="62"/>
      <c r="G44" s="57"/>
      <c r="H44" s="57"/>
      <c r="I44" s="57"/>
      <c r="J44" s="57"/>
      <c r="K44" s="57"/>
      <c r="L44" s="62"/>
      <c r="M44" s="62"/>
      <c r="N44" s="57"/>
      <c r="O44" s="57"/>
      <c r="P44" s="57"/>
      <c r="Q44" s="57"/>
      <c r="R44" s="57"/>
      <c r="S44" s="62"/>
      <c r="T44" s="62"/>
      <c r="U44" s="57"/>
      <c r="V44" s="57"/>
      <c r="W44" s="60"/>
    </row>
    <row r="45" spans="2:32" s="28" customFormat="1" ht="15" x14ac:dyDescent="0.25">
      <c r="E45" s="59" t="s">
        <v>43</v>
      </c>
      <c r="F45" s="60">
        <f ca="1">0.5*(F42/F41+F41/F40)</f>
        <v>2.220490804048886</v>
      </c>
      <c r="G45" s="57"/>
      <c r="H45" s="57"/>
      <c r="I45" s="57"/>
      <c r="J45" s="57"/>
      <c r="K45" s="57"/>
      <c r="L45" s="59" t="s">
        <v>43</v>
      </c>
      <c r="M45" s="60"/>
      <c r="N45" s="57"/>
      <c r="O45" s="57"/>
      <c r="P45" s="57"/>
      <c r="Q45" s="57"/>
      <c r="R45" s="57"/>
      <c r="S45" s="59" t="s">
        <v>43</v>
      </c>
      <c r="T45" s="60"/>
      <c r="U45" s="57"/>
      <c r="V45" s="57"/>
      <c r="W45" s="60">
        <f ca="1">0.5*(W42/W41+W41/W40)</f>
        <v>2.220490804048886</v>
      </c>
    </row>
    <row r="46" spans="2:32" s="28" customFormat="1" ht="15" x14ac:dyDescent="0.25">
      <c r="E46" s="62" t="s">
        <v>44</v>
      </c>
      <c r="F46" s="60">
        <f>H12</f>
        <v>2</v>
      </c>
      <c r="G46" s="57"/>
      <c r="H46" s="57"/>
      <c r="I46" s="57"/>
      <c r="J46" s="57"/>
      <c r="K46" s="57"/>
      <c r="L46" s="62" t="s">
        <v>44</v>
      </c>
      <c r="M46" s="60"/>
      <c r="N46" s="57"/>
      <c r="O46" s="57"/>
      <c r="P46" s="57"/>
      <c r="Q46" s="57"/>
      <c r="R46" s="57"/>
      <c r="S46" s="62" t="s">
        <v>44</v>
      </c>
      <c r="T46" s="60"/>
      <c r="U46" s="57"/>
      <c r="V46" s="57"/>
      <c r="W46" s="60">
        <f>W12</f>
        <v>2</v>
      </c>
    </row>
    <row r="47" spans="2:32" s="28" customFormat="1" x14ac:dyDescent="0.2">
      <c r="H47" s="37"/>
    </row>
    <row r="48" spans="2:32" s="28" customFormat="1" x14ac:dyDescent="0.2">
      <c r="H48" s="37"/>
    </row>
    <row r="49" spans="7:8" s="28" customFormat="1" x14ac:dyDescent="0.2">
      <c r="H49" s="37"/>
    </row>
    <row r="50" spans="7:8" s="28" customFormat="1" x14ac:dyDescent="0.2">
      <c r="H50" s="37"/>
    </row>
    <row r="51" spans="7:8" s="28" customFormat="1" x14ac:dyDescent="0.2">
      <c r="H51" s="37"/>
    </row>
    <row r="52" spans="7:8" s="28" customFormat="1" x14ac:dyDescent="0.2">
      <c r="H52" s="37"/>
    </row>
    <row r="53" spans="7:8" s="28" customFormat="1" x14ac:dyDescent="0.2">
      <c r="H53" s="37"/>
    </row>
    <row r="54" spans="7:8" s="28" customFormat="1" x14ac:dyDescent="0.2">
      <c r="G54" s="63"/>
      <c r="H54" s="37"/>
    </row>
    <row r="55" spans="7:8" s="28" customFormat="1" x14ac:dyDescent="0.2">
      <c r="G55" s="63"/>
      <c r="H55" s="37"/>
    </row>
    <row r="56" spans="7:8" s="28" customFormat="1" x14ac:dyDescent="0.2">
      <c r="G56" s="63"/>
      <c r="H56" s="37"/>
    </row>
    <row r="57" spans="7:8" s="28" customFormat="1" x14ac:dyDescent="0.2">
      <c r="G57" s="63"/>
      <c r="H57" s="37"/>
    </row>
    <row r="58" spans="7:8" s="28" customFormat="1" x14ac:dyDescent="0.2">
      <c r="G58" s="63"/>
      <c r="H58" s="37"/>
    </row>
    <row r="59" spans="7:8" s="28" customFormat="1" x14ac:dyDescent="0.2">
      <c r="G59" s="63"/>
      <c r="H59" s="37"/>
    </row>
    <row r="60" spans="7:8" s="28" customFormat="1" x14ac:dyDescent="0.2">
      <c r="G60" s="63"/>
      <c r="H60" s="37"/>
    </row>
    <row r="61" spans="7:8" s="28" customFormat="1" x14ac:dyDescent="0.2">
      <c r="G61" s="63"/>
      <c r="H61" s="37"/>
    </row>
    <row r="62" spans="7:8" s="28" customFormat="1" x14ac:dyDescent="0.2">
      <c r="G62" s="63"/>
      <c r="H62" s="37"/>
    </row>
    <row r="63" spans="7:8" s="28" customFormat="1" x14ac:dyDescent="0.2">
      <c r="G63" s="63"/>
      <c r="H63" s="37"/>
    </row>
    <row r="64" spans="7:8" s="28" customFormat="1" x14ac:dyDescent="0.2">
      <c r="G64" s="63"/>
      <c r="H64" s="37"/>
    </row>
    <row r="65" spans="7:8" s="28" customFormat="1" x14ac:dyDescent="0.2">
      <c r="G65" s="63"/>
      <c r="H65" s="37"/>
    </row>
    <row r="66" spans="7:8" s="28" customFormat="1" x14ac:dyDescent="0.2">
      <c r="G66" s="63"/>
      <c r="H66" s="37"/>
    </row>
    <row r="67" spans="7:8" s="28" customFormat="1" x14ac:dyDescent="0.2">
      <c r="G67" s="63"/>
      <c r="H67" s="37"/>
    </row>
    <row r="68" spans="7:8" s="28" customFormat="1" x14ac:dyDescent="0.2">
      <c r="G68" s="63"/>
      <c r="H68" s="37"/>
    </row>
    <row r="69" spans="7:8" s="28" customFormat="1" x14ac:dyDescent="0.2">
      <c r="G69" s="63"/>
      <c r="H69" s="37"/>
    </row>
    <row r="70" spans="7:8" s="28" customFormat="1" x14ac:dyDescent="0.2">
      <c r="G70" s="63"/>
      <c r="H70" s="37"/>
    </row>
    <row r="71" spans="7:8" s="28" customFormat="1" x14ac:dyDescent="0.2">
      <c r="H71" s="37"/>
    </row>
    <row r="72" spans="7:8" s="28" customFormat="1" x14ac:dyDescent="0.2">
      <c r="H72" s="37"/>
    </row>
    <row r="73" spans="7:8" s="28" customFormat="1" x14ac:dyDescent="0.2">
      <c r="H73" s="37"/>
    </row>
    <row r="74" spans="7:8" s="28" customFormat="1" x14ac:dyDescent="0.2">
      <c r="H74" s="37"/>
    </row>
    <row r="75" spans="7:8" s="28" customFormat="1" x14ac:dyDescent="0.2">
      <c r="H75" s="37"/>
    </row>
    <row r="76" spans="7:8" s="28" customFormat="1" x14ac:dyDescent="0.2">
      <c r="H76" s="37"/>
    </row>
    <row r="77" spans="7:8" s="28" customFormat="1" x14ac:dyDescent="0.2">
      <c r="H77" s="37"/>
    </row>
    <row r="78" spans="7:8" s="28" customFormat="1" x14ac:dyDescent="0.2">
      <c r="H78" s="37"/>
    </row>
    <row r="79" spans="7:8" s="28" customFormat="1" x14ac:dyDescent="0.2">
      <c r="H79" s="37"/>
    </row>
    <row r="80" spans="7:8" s="28" customFormat="1" x14ac:dyDescent="0.2">
      <c r="H80" s="37"/>
    </row>
    <row r="81" spans="8:8" s="28" customFormat="1" x14ac:dyDescent="0.2">
      <c r="H81" s="37"/>
    </row>
    <row r="82" spans="8:8" s="28" customFormat="1" x14ac:dyDescent="0.2">
      <c r="H82" s="37"/>
    </row>
    <row r="83" spans="8:8" s="28" customFormat="1" x14ac:dyDescent="0.2">
      <c r="H83" s="37"/>
    </row>
    <row r="84" spans="8:8" s="28" customFormat="1" x14ac:dyDescent="0.2">
      <c r="H84" s="37"/>
    </row>
    <row r="85" spans="8:8" s="28" customFormat="1" x14ac:dyDescent="0.2">
      <c r="H85" s="37"/>
    </row>
    <row r="86" spans="8:8" s="28" customFormat="1" x14ac:dyDescent="0.2">
      <c r="H86" s="37"/>
    </row>
    <row r="87" spans="8:8" s="28" customFormat="1" x14ac:dyDescent="0.2">
      <c r="H87" s="37"/>
    </row>
    <row r="88" spans="8:8" s="28" customFormat="1" x14ac:dyDescent="0.2">
      <c r="H88" s="37"/>
    </row>
    <row r="89" spans="8:8" s="28" customFormat="1" x14ac:dyDescent="0.2">
      <c r="H89" s="37"/>
    </row>
    <row r="90" spans="8:8" s="28" customFormat="1" x14ac:dyDescent="0.2">
      <c r="H90" s="37"/>
    </row>
    <row r="91" spans="8:8" s="28" customFormat="1" x14ac:dyDescent="0.2">
      <c r="H91" s="37"/>
    </row>
    <row r="92" spans="8:8" s="28" customFormat="1" x14ac:dyDescent="0.2">
      <c r="H92" s="37"/>
    </row>
    <row r="93" spans="8:8" s="28" customFormat="1" x14ac:dyDescent="0.2">
      <c r="H93" s="37"/>
    </row>
    <row r="94" spans="8:8" s="28" customFormat="1" x14ac:dyDescent="0.2">
      <c r="H94" s="37"/>
    </row>
    <row r="95" spans="8:8" s="28" customFormat="1" x14ac:dyDescent="0.2">
      <c r="H95" s="37"/>
    </row>
    <row r="96" spans="8:8" s="28" customFormat="1" x14ac:dyDescent="0.2">
      <c r="H96" s="37"/>
    </row>
    <row r="97" spans="8:33" s="28" customFormat="1" x14ac:dyDescent="0.2">
      <c r="H97" s="37"/>
    </row>
    <row r="98" spans="8:33" x14ac:dyDescent="0.2">
      <c r="X98" s="28"/>
      <c r="Y98" s="28"/>
      <c r="Z98" s="28"/>
      <c r="AA98" s="28"/>
      <c r="AB98" s="28"/>
      <c r="AC98" s="28"/>
      <c r="AD98" s="28"/>
      <c r="AE98" s="28"/>
      <c r="AF98" s="28"/>
      <c r="AG98" s="28"/>
    </row>
    <row r="99" spans="8:33" x14ac:dyDescent="0.2">
      <c r="X99" s="28"/>
      <c r="Y99" s="28"/>
      <c r="Z99" s="28"/>
      <c r="AA99" s="28"/>
      <c r="AB99" s="28"/>
      <c r="AC99" s="28"/>
      <c r="AD99" s="28"/>
      <c r="AE99" s="28"/>
      <c r="AF99" s="28"/>
      <c r="AG99" s="28"/>
    </row>
  </sheetData>
  <mergeCells count="87">
    <mergeCell ref="B2:V2"/>
    <mergeCell ref="X2:AE2"/>
    <mergeCell ref="C10:H10"/>
    <mergeCell ref="C11:F11"/>
    <mergeCell ref="J11:M11"/>
    <mergeCell ref="Q11:T11"/>
    <mergeCell ref="C12:F12"/>
    <mergeCell ref="J12:M12"/>
    <mergeCell ref="Q12:T12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20:F20"/>
    <mergeCell ref="J20:M20"/>
    <mergeCell ref="Q20:T20"/>
    <mergeCell ref="Y20:AF20"/>
    <mergeCell ref="C21:F21"/>
    <mergeCell ref="J21:M21"/>
    <mergeCell ref="Q21:T21"/>
    <mergeCell ref="Y21:AF21"/>
    <mergeCell ref="C22:F22"/>
    <mergeCell ref="J22:M22"/>
    <mergeCell ref="Q22:T22"/>
    <mergeCell ref="Y22:AF22"/>
    <mergeCell ref="C23:F23"/>
    <mergeCell ref="J23:M23"/>
    <mergeCell ref="Q23:T23"/>
    <mergeCell ref="Y23:AF23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7:F27"/>
    <mergeCell ref="J27:M27"/>
    <mergeCell ref="Q27:T27"/>
    <mergeCell ref="Y27:AF27"/>
    <mergeCell ref="Y29:AF29"/>
    <mergeCell ref="G31:H31"/>
    <mergeCell ref="N31:O31"/>
    <mergeCell ref="U31:V31"/>
    <mergeCell ref="G32:H32"/>
    <mergeCell ref="N32:O32"/>
    <mergeCell ref="U32:V32"/>
    <mergeCell ref="C30:H30"/>
    <mergeCell ref="J30:O30"/>
    <mergeCell ref="Q30:V30"/>
    <mergeCell ref="Y30:AF30"/>
    <mergeCell ref="G33:H33"/>
    <mergeCell ref="N33:O33"/>
    <mergeCell ref="U33:V33"/>
    <mergeCell ref="Z33:AB33"/>
    <mergeCell ref="G34:H34"/>
    <mergeCell ref="U34:V34"/>
    <mergeCell ref="Z34:AB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C30" sqref="C30"/>
    </sheetView>
  </sheetViews>
  <sheetFormatPr defaultRowHeight="15" x14ac:dyDescent="0.25"/>
  <sheetData>
    <row r="1" spans="1:1" x14ac:dyDescent="0.25">
      <c r="A1" s="64" t="s">
        <v>45</v>
      </c>
    </row>
    <row r="2" spans="1:1" x14ac:dyDescent="0.25">
      <c r="A2" s="64"/>
    </row>
    <row r="3" spans="1:1" x14ac:dyDescent="0.25">
      <c r="A3" s="64" t="s">
        <v>47</v>
      </c>
    </row>
    <row r="4" spans="1:1" x14ac:dyDescent="0.25">
      <c r="A4" s="64"/>
    </row>
    <row r="5" spans="1:1" x14ac:dyDescent="0.25">
      <c r="A5" s="6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dcterms:created xsi:type="dcterms:W3CDTF">2013-10-01T23:47:19Z</dcterms:created>
  <dcterms:modified xsi:type="dcterms:W3CDTF">2014-01-22T00:22:06Z</dcterms:modified>
</cp:coreProperties>
</file>