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O15" i="2" s="1"/>
  <c r="O16" i="2" s="1"/>
  <c r="O17" i="2" s="1"/>
  <c r="O18" i="2" s="1"/>
  <c r="O19" i="2" s="1"/>
  <c r="O20" i="2" s="1"/>
  <c r="W13" i="2"/>
  <c r="O12" i="2"/>
  <c r="M47" i="2" s="1"/>
  <c r="W14" i="2" l="1"/>
  <c r="O21" i="2"/>
  <c r="O22" i="2" s="1"/>
  <c r="O23" i="2" s="1"/>
  <c r="O24" i="2" s="1"/>
  <c r="O25" i="2" s="1"/>
  <c r="O26" i="2" s="1"/>
  <c r="O27" i="2" s="1"/>
  <c r="O28" i="2" s="1"/>
  <c r="F42" i="2"/>
  <c r="F41" i="2"/>
  <c r="F40" i="2"/>
  <c r="W47" i="2"/>
  <c r="M40" i="2" l="1"/>
  <c r="M43" i="2"/>
  <c r="W15" i="2"/>
  <c r="F43" i="2"/>
  <c r="F45" i="2"/>
  <c r="M41" i="2"/>
  <c r="M42" i="2"/>
  <c r="W16" i="2" l="1"/>
  <c r="M45" i="2"/>
  <c r="W17" i="2" l="1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41" i="2"/>
  <c r="W42" i="2"/>
  <c r="W45" i="2" l="1"/>
  <c r="W26" i="2"/>
  <c r="W43" i="2" s="1"/>
  <c r="T43" i="2"/>
  <c r="T42" i="2"/>
  <c r="T45" i="2" s="1"/>
  <c r="W28" i="2" l="1"/>
  <c r="W27" i="2"/>
</calcChain>
</file>

<file path=xl/sharedStrings.xml><?xml version="1.0" encoding="utf-8"?>
<sst xmlns="http://schemas.openxmlformats.org/spreadsheetml/2006/main" count="80" uniqueCount="53">
  <si>
    <t>Pebble Count Data Sheet</t>
  </si>
  <si>
    <t>River / Tributary:</t>
  </si>
  <si>
    <t>Susitna</t>
  </si>
  <si>
    <t>Crew:</t>
  </si>
  <si>
    <t>MP, LZ</t>
  </si>
  <si>
    <t xml:space="preserve">  Crew:</t>
  </si>
  <si>
    <t>LZ, MP</t>
  </si>
  <si>
    <t xml:space="preserve">Site: </t>
  </si>
  <si>
    <t>Channel thru Island DS 116.0</t>
  </si>
  <si>
    <t xml:space="preserve">PRM: </t>
  </si>
  <si>
    <t>See page 1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</si>
  <si>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</si>
  <si>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</si>
  <si>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</si>
  <si>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</si>
  <si>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</si>
  <si>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</si>
  <si>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Bar on R margin, sample at midpoint along channel</t>
  </si>
  <si>
    <t>Waypoint(s):</t>
  </si>
  <si>
    <t>GPS 2</t>
  </si>
  <si>
    <t>Additional Comments</t>
  </si>
  <si>
    <t>Photo(s) #</t>
  </si>
  <si>
    <t>TT 2 168-172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</si>
  <si>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</si>
  <si>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</si>
  <si>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</si>
  <si>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</si>
  <si>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</si>
  <si>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</si>
  <si>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</si>
  <si>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</si>
  <si>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</si>
  <si>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</si>
  <si>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</si>
  <si>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View D/S</t>
  </si>
  <si>
    <t>Gravel at center</t>
  </si>
  <si>
    <t>View U/s</t>
  </si>
  <si>
    <t>LEFT  COUNT</t>
  </si>
  <si>
    <t>CENTER  COUNT</t>
  </si>
  <si>
    <t>RIGHT  COUNT</t>
  </si>
  <si>
    <t>QC1______________</t>
  </si>
  <si>
    <t>MP</t>
  </si>
  <si>
    <t>Photo Backup_____________</t>
  </si>
  <si>
    <t>QC1________MP______</t>
  </si>
  <si>
    <t>Page _2____ of __2____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</si>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</sst>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115.8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29</c:v>
                </c:pt>
                <c:pt idx="9">
                  <c:v>43</c:v>
                </c:pt>
                <c:pt idx="10">
                  <c:v>65</c:v>
                </c:pt>
                <c:pt idx="11">
                  <c:v>85</c:v>
                </c:pt>
                <c:pt idx="12">
                  <c:v>98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29</c:v>
                </c:pt>
                <c:pt idx="9">
                  <c:v>43</c:v>
                </c:pt>
                <c:pt idx="10">
                  <c:v>65</c:v>
                </c:pt>
                <c:pt idx="11">
                  <c:v>85</c:v>
                </c:pt>
                <c:pt idx="12">
                  <c:v>98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06624"/>
        <c:axId val="131308544"/>
      </c:scatterChart>
      <c:valAx>
        <c:axId val="13130662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1308544"/>
        <c:crosses val="autoZero"/>
        <c:crossBetween val="midCat"/>
        <c:majorUnit val="10"/>
        <c:minorUnit val="10"/>
      </c:valAx>
      <c:valAx>
        <c:axId val="1313085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130662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13434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1343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247650</xdr:colOff>
      <xdr:row>1</xdr:row>
      <xdr:rowOff>10099</xdr:rowOff>
    </xdr:from>
    <xdr:ext cx="1876425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0" y="191074"/>
          <a:ext cx="1876425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4" workbookViewId="0">
      <selection activeCell="I29" sqref="I29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6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>
        <v>115.8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10</v>
      </c>
      <c r="Z5" s="9"/>
      <c r="AA5" s="1" t="s">
        <v>11</v>
      </c>
      <c r="AB5" s="9">
        <v>115.8</v>
      </c>
      <c r="AC5" s="9"/>
      <c r="AD5" s="9"/>
    </row>
    <row r="6" spans="2:33" x14ac:dyDescent="0.2">
      <c r="B6" s="9" t="s">
        <v>12</v>
      </c>
      <c r="C6" s="9"/>
      <c r="D6" s="10">
        <v>41518</v>
      </c>
      <c r="E6" s="11">
        <v>0.5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41518</v>
      </c>
      <c r="Z6" s="11">
        <v>0.5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23</v>
      </c>
      <c r="C11" s="102" t="s">
        <v>24</v>
      </c>
      <c r="D11" s="102"/>
      <c r="E11" s="102"/>
      <c r="F11" s="102"/>
      <c r="G11" s="24" t="s">
        <v>25</v>
      </c>
      <c r="H11" s="24" t="s">
        <v>26</v>
      </c>
      <c r="I11" s="23" t="s">
        <v>23</v>
      </c>
      <c r="J11" s="102" t="s">
        <v>27</v>
      </c>
      <c r="K11" s="102"/>
      <c r="L11" s="102"/>
      <c r="M11" s="102"/>
      <c r="N11" s="24" t="s">
        <v>25</v>
      </c>
      <c r="O11" s="24" t="s">
        <v>26</v>
      </c>
      <c r="P11" s="23" t="s">
        <v>23</v>
      </c>
      <c r="Q11" s="102" t="s">
        <v>28</v>
      </c>
      <c r="R11" s="102"/>
      <c r="S11" s="102"/>
      <c r="T11" s="102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30</v>
      </c>
      <c r="C12" s="97"/>
      <c r="D12" s="98"/>
      <c r="E12" s="98"/>
      <c r="F12" s="99"/>
      <c r="G12" s="26"/>
      <c r="H12" s="65"/>
      <c r="I12" s="66" t="s">
        <v>30</v>
      </c>
      <c r="J12" s="97"/>
      <c r="K12" s="98"/>
      <c r="L12" s="98"/>
      <c r="M12" s="99"/>
      <c r="N12" s="27">
        <v>4</v>
      </c>
      <c r="O12" s="65">
        <f>N12</f>
        <v>4</v>
      </c>
      <c r="P12" s="66" t="s">
        <v>30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/>
      <c r="H13" s="68"/>
      <c r="I13" s="67">
        <v>2</v>
      </c>
      <c r="J13" s="90"/>
      <c r="K13" s="91"/>
      <c r="L13" s="91"/>
      <c r="M13" s="92"/>
      <c r="N13" s="32"/>
      <c r="O13" s="68">
        <v>0</v>
      </c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/>
      <c r="H14" s="68"/>
      <c r="I14" s="69">
        <v>2.8</v>
      </c>
      <c r="J14" s="90"/>
      <c r="K14" s="91"/>
      <c r="L14" s="91"/>
      <c r="M14" s="92"/>
      <c r="N14" s="32"/>
      <c r="O14" s="68">
        <f>100*N13/SUM(N$13:N$28)</f>
        <v>0</v>
      </c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/>
      <c r="H15" s="68"/>
      <c r="I15" s="67">
        <v>4</v>
      </c>
      <c r="J15" s="90"/>
      <c r="K15" s="91"/>
      <c r="L15" s="91"/>
      <c r="M15" s="92"/>
      <c r="N15" s="32">
        <v>1</v>
      </c>
      <c r="O15" s="68">
        <f>100*N14/SUM(N$13:N$28)+O14</f>
        <v>0</v>
      </c>
      <c r="P15" s="67">
        <v>4</v>
      </c>
      <c r="Q15" s="90"/>
      <c r="R15" s="91"/>
      <c r="S15" s="91"/>
      <c r="T15" s="92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/>
      <c r="H16" s="68"/>
      <c r="I16" s="67">
        <v>5.6</v>
      </c>
      <c r="J16" s="90"/>
      <c r="K16" s="91"/>
      <c r="L16" s="91"/>
      <c r="M16" s="92"/>
      <c r="N16" s="32"/>
      <c r="O16" s="68">
        <f t="shared" ref="O16:O28" si="1">100*N15/SUM(N$13:N$28)+O15</f>
        <v>1</v>
      </c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1</v>
      </c>
      <c r="X16" s="35" t="s">
        <v>31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/>
      <c r="H17" s="68"/>
      <c r="I17" s="67">
        <v>8</v>
      </c>
      <c r="J17" s="90"/>
      <c r="K17" s="91"/>
      <c r="L17" s="91"/>
      <c r="M17" s="92"/>
      <c r="N17" s="32">
        <v>1</v>
      </c>
      <c r="O17" s="68">
        <f t="shared" si="1"/>
        <v>1</v>
      </c>
      <c r="P17" s="67">
        <v>8</v>
      </c>
      <c r="Q17" s="90"/>
      <c r="R17" s="91"/>
      <c r="S17" s="91"/>
      <c r="T17" s="92"/>
      <c r="U17" s="33"/>
      <c r="V17" s="68"/>
      <c r="W17" s="34">
        <f t="shared" si="0"/>
        <v>1</v>
      </c>
      <c r="X17" s="38" t="s">
        <v>32</v>
      </c>
      <c r="Y17" s="96" t="s">
        <v>33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/>
      <c r="H18" s="68"/>
      <c r="I18" s="67">
        <v>11</v>
      </c>
      <c r="J18" s="90"/>
      <c r="K18" s="91"/>
      <c r="L18" s="91"/>
      <c r="M18" s="92"/>
      <c r="N18" s="32">
        <v>3</v>
      </c>
      <c r="O18" s="68">
        <f t="shared" si="1"/>
        <v>2</v>
      </c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2</v>
      </c>
      <c r="X18" s="39">
        <v>168</v>
      </c>
      <c r="Y18" s="84" t="s">
        <v>34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/>
      <c r="H19" s="68"/>
      <c r="I19" s="67">
        <v>16</v>
      </c>
      <c r="J19" s="90"/>
      <c r="K19" s="91"/>
      <c r="L19" s="91"/>
      <c r="M19" s="92"/>
      <c r="N19" s="32">
        <v>6</v>
      </c>
      <c r="O19" s="68">
        <f t="shared" si="1"/>
        <v>5</v>
      </c>
      <c r="P19" s="67">
        <v>16</v>
      </c>
      <c r="Q19" s="90"/>
      <c r="R19" s="91"/>
      <c r="S19" s="91"/>
      <c r="T19" s="92"/>
      <c r="U19" s="33"/>
      <c r="V19" s="68"/>
      <c r="W19" s="34">
        <f t="shared" si="0"/>
        <v>5</v>
      </c>
      <c r="X19" s="39">
        <v>169</v>
      </c>
      <c r="Y19" s="84" t="s">
        <v>35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/>
      <c r="H20" s="68"/>
      <c r="I20" s="67">
        <v>22.5</v>
      </c>
      <c r="J20" s="90"/>
      <c r="K20" s="91"/>
      <c r="L20" s="91"/>
      <c r="M20" s="92"/>
      <c r="N20" s="32">
        <v>18</v>
      </c>
      <c r="O20" s="68">
        <f t="shared" si="1"/>
        <v>11</v>
      </c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11</v>
      </c>
      <c r="X20" s="29">
        <v>170</v>
      </c>
      <c r="Y20" s="84" t="s">
        <v>36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/>
      <c r="H21" s="68"/>
      <c r="I21" s="67">
        <v>32</v>
      </c>
      <c r="J21" s="90"/>
      <c r="K21" s="91"/>
      <c r="L21" s="91"/>
      <c r="M21" s="92"/>
      <c r="N21" s="32">
        <v>14</v>
      </c>
      <c r="O21" s="68">
        <f>100*N20/SUM(N$13:N$28)+O20</f>
        <v>29</v>
      </c>
      <c r="P21" s="67">
        <v>32</v>
      </c>
      <c r="Q21" s="90"/>
      <c r="R21" s="91"/>
      <c r="S21" s="91"/>
      <c r="T21" s="92"/>
      <c r="U21" s="33"/>
      <c r="V21" s="68"/>
      <c r="W21" s="34">
        <f t="shared" si="0"/>
        <v>29</v>
      </c>
      <c r="X21" s="29"/>
      <c r="Y21" s="84"/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/>
      <c r="H22" s="68"/>
      <c r="I22" s="67">
        <v>45</v>
      </c>
      <c r="J22" s="90"/>
      <c r="K22" s="91"/>
      <c r="L22" s="91"/>
      <c r="M22" s="92"/>
      <c r="N22" s="40">
        <v>22</v>
      </c>
      <c r="O22" s="68">
        <f t="shared" si="1"/>
        <v>43</v>
      </c>
      <c r="P22" s="67">
        <v>45</v>
      </c>
      <c r="Q22" s="90"/>
      <c r="R22" s="91"/>
      <c r="S22" s="91"/>
      <c r="T22" s="92"/>
      <c r="U22" s="33"/>
      <c r="V22" s="68"/>
      <c r="W22" s="34">
        <f t="shared" si="0"/>
        <v>43</v>
      </c>
      <c r="X22" s="29"/>
      <c r="Y22" s="84"/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/>
      <c r="H23" s="68"/>
      <c r="I23" s="70">
        <v>64</v>
      </c>
      <c r="J23" s="90"/>
      <c r="K23" s="91"/>
      <c r="L23" s="91"/>
      <c r="M23" s="92"/>
      <c r="N23" s="41">
        <v>20</v>
      </c>
      <c r="O23" s="68">
        <f t="shared" si="1"/>
        <v>65</v>
      </c>
      <c r="P23" s="70">
        <v>64</v>
      </c>
      <c r="Q23" s="90"/>
      <c r="R23" s="91"/>
      <c r="S23" s="91"/>
      <c r="T23" s="92"/>
      <c r="U23" s="42"/>
      <c r="V23" s="68"/>
      <c r="W23" s="34">
        <f t="shared" si="0"/>
        <v>65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/>
      <c r="H24" s="68"/>
      <c r="I24" s="67">
        <v>90</v>
      </c>
      <c r="J24" s="90"/>
      <c r="K24" s="91"/>
      <c r="L24" s="91"/>
      <c r="M24" s="92"/>
      <c r="N24" s="43">
        <v>13</v>
      </c>
      <c r="O24" s="68">
        <f t="shared" si="1"/>
        <v>85</v>
      </c>
      <c r="P24" s="67">
        <v>90</v>
      </c>
      <c r="Q24" s="90"/>
      <c r="R24" s="91"/>
      <c r="S24" s="91"/>
      <c r="T24" s="92"/>
      <c r="U24" s="42"/>
      <c r="V24" s="68"/>
      <c r="W24" s="34">
        <f t="shared" si="0"/>
        <v>85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/>
      <c r="H25" s="68"/>
      <c r="I25" s="69">
        <v>128</v>
      </c>
      <c r="J25" s="90"/>
      <c r="K25" s="91"/>
      <c r="L25" s="91"/>
      <c r="M25" s="92"/>
      <c r="N25" s="43">
        <v>1</v>
      </c>
      <c r="O25" s="68">
        <f t="shared" si="1"/>
        <v>98</v>
      </c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98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/>
      <c r="H26" s="68"/>
      <c r="I26" s="69">
        <v>180</v>
      </c>
      <c r="J26" s="90"/>
      <c r="K26" s="91"/>
      <c r="L26" s="91"/>
      <c r="M26" s="92"/>
      <c r="N26" s="32">
        <v>1</v>
      </c>
      <c r="O26" s="68">
        <f t="shared" si="1"/>
        <v>99</v>
      </c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99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/>
      <c r="I27" s="69">
        <v>256</v>
      </c>
      <c r="J27" s="90"/>
      <c r="K27" s="91"/>
      <c r="L27" s="91"/>
      <c r="M27" s="92"/>
      <c r="N27" s="32"/>
      <c r="O27" s="68">
        <f t="shared" si="1"/>
        <v>100</v>
      </c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100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/>
      <c r="I28" s="71">
        <v>360</v>
      </c>
      <c r="J28" s="93"/>
      <c r="K28" s="94"/>
      <c r="L28" s="94"/>
      <c r="M28" s="95"/>
      <c r="N28" s="45"/>
      <c r="O28" s="68">
        <f t="shared" si="1"/>
        <v>100</v>
      </c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100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37</v>
      </c>
      <c r="D30" s="89"/>
      <c r="E30" s="89"/>
      <c r="F30" s="89"/>
      <c r="G30" s="89"/>
      <c r="H30" s="89"/>
      <c r="I30" s="50"/>
      <c r="J30" s="89" t="s">
        <v>38</v>
      </c>
      <c r="K30" s="89"/>
      <c r="L30" s="89"/>
      <c r="M30" s="89"/>
      <c r="N30" s="89"/>
      <c r="O30" s="89"/>
      <c r="P30" s="50"/>
      <c r="Q30" s="89" t="s">
        <v>39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40</v>
      </c>
      <c r="C35" s="30" t="s">
        <v>41</v>
      </c>
      <c r="G35" s="1"/>
      <c r="H35" s="49"/>
      <c r="K35" s="1" t="s">
        <v>42</v>
      </c>
      <c r="L35" s="1"/>
      <c r="M35" s="1">
        <v>171</v>
      </c>
      <c r="N35" s="1"/>
      <c r="R35" s="55"/>
      <c r="S35" s="55"/>
      <c r="T35" s="55"/>
      <c r="V35" s="55" t="s">
        <v>49</v>
      </c>
      <c r="X35" s="1" t="s">
        <v>43</v>
      </c>
      <c r="Y35" s="1"/>
      <c r="Z35" s="1"/>
      <c r="AA35" s="1" t="s">
        <v>42</v>
      </c>
      <c r="AB35" s="1">
        <v>172</v>
      </c>
      <c r="AD35" s="1"/>
      <c r="AE35" s="1"/>
      <c r="AF35" s="55" t="s">
        <v>44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45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46</v>
      </c>
      <c r="F39" s="74" t="s">
        <v>23</v>
      </c>
      <c r="G39" s="72"/>
      <c r="H39" s="72"/>
      <c r="I39" s="72"/>
      <c r="J39" s="72"/>
      <c r="K39" s="72"/>
      <c r="L39" s="74" t="s">
        <v>46</v>
      </c>
      <c r="M39" s="74" t="s">
        <v>23</v>
      </c>
      <c r="N39" s="72"/>
      <c r="O39" s="72"/>
      <c r="P39" s="72"/>
      <c r="Q39" s="72"/>
      <c r="R39" s="72"/>
      <c r="S39" s="74" t="s">
        <v>46</v>
      </c>
      <c r="T39" s="74" t="s">
        <v>23</v>
      </c>
      <c r="U39" s="72"/>
      <c r="V39" s="72"/>
      <c r="W39" s="74" t="s">
        <v>23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24.812668838168239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24.812668838168239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50.336611674898677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50.336611674898677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88.478832355522854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88.478832355522854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103.05668013047341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103.05668013047341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47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47</v>
      </c>
      <c r="M45" s="75">
        <f ca="1">0.5*(M42/M41+M41/M40)</f>
        <v>1.8932044348040735</v>
      </c>
      <c r="N45" s="72"/>
      <c r="O45" s="72"/>
      <c r="P45" s="72"/>
      <c r="Q45" s="72"/>
      <c r="R45" s="72"/>
      <c r="S45" s="74" t="s">
        <v>47</v>
      </c>
      <c r="T45" s="75" t="e">
        <f ca="1">0.5*(T42/T41+T41/T40)</f>
        <v>#N/A</v>
      </c>
      <c r="U45" s="72"/>
      <c r="V45" s="72"/>
      <c r="W45" s="75">
        <f ca="1">0.5*(W42/W41+W41/W40)</f>
        <v>1.8932044348040735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48</v>
      </c>
      <c r="F47" s="75"/>
      <c r="G47" s="72"/>
      <c r="H47" s="72"/>
      <c r="I47" s="72"/>
      <c r="J47" s="72"/>
      <c r="K47" s="72"/>
      <c r="L47" s="77" t="s">
        <v>48</v>
      </c>
      <c r="M47" s="75">
        <f>O12</f>
        <v>4</v>
      </c>
      <c r="N47" s="72"/>
      <c r="O47" s="72"/>
      <c r="P47" s="72"/>
      <c r="Q47" s="72"/>
      <c r="R47" s="72"/>
      <c r="S47" s="77" t="s">
        <v>48</v>
      </c>
      <c r="T47" s="75"/>
      <c r="U47" s="72"/>
      <c r="V47" s="72"/>
      <c r="W47" s="75">
        <f>AVERAGE(T47,M47,F47)</f>
        <v>4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33" sqref="E33"/>
    </sheetView>
  </sheetViews>
  <sheetFormatPr defaultRowHeight="15" x14ac:dyDescent="0.25"/>
  <sheetData>
    <row r="1" spans="1:1" x14ac:dyDescent="0.25">
      <c r="A1" s="78" t="s">
        <v>50</v>
      </c>
    </row>
    <row r="2" spans="1:1" x14ac:dyDescent="0.25">
      <c r="A2" s="78"/>
    </row>
    <row r="3" spans="1:1" x14ac:dyDescent="0.25">
      <c r="A3" s="78" t="s">
        <v>52</v>
      </c>
    </row>
    <row r="4" spans="1:1" x14ac:dyDescent="0.25">
      <c r="A4" s="78"/>
    </row>
    <row r="5" spans="1:1" x14ac:dyDescent="0.25">
      <c r="A5" s="78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2013-10-07T18:48:02Z</dcterms:created>
  <dcterms:modified xsi:type="dcterms:W3CDTF">2014-01-22T00:00:31Z</dcterms:modified>
</cp:coreProperties>
</file>